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esktop\ДОКУМЕНТЫ\ЛОЛ\ЛОЛ 2026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41" i="1" l="1"/>
  <c r="G41" i="1"/>
  <c r="I41" i="1"/>
  <c r="J41" i="1"/>
  <c r="K41" i="1"/>
  <c r="L41" i="1"/>
  <c r="F41" i="1"/>
  <c r="K38" i="1" l="1"/>
  <c r="K37" i="1"/>
  <c r="K32" i="1"/>
  <c r="F227" i="1" l="1"/>
  <c r="J50" i="1" l="1"/>
  <c r="K237" i="1" l="1"/>
  <c r="K218" i="1"/>
  <c r="L227" i="1"/>
  <c r="K222" i="1"/>
  <c r="K203" i="1"/>
  <c r="K195" i="1"/>
  <c r="B264" i="1"/>
  <c r="A264" i="1"/>
  <c r="L263" i="1"/>
  <c r="J263" i="1"/>
  <c r="I263" i="1"/>
  <c r="H263" i="1"/>
  <c r="G263" i="1"/>
  <c r="F263" i="1"/>
  <c r="A254" i="1"/>
  <c r="L253" i="1"/>
  <c r="J253" i="1"/>
  <c r="I253" i="1"/>
  <c r="H253" i="1"/>
  <c r="G253" i="1"/>
  <c r="F253" i="1"/>
  <c r="B246" i="1"/>
  <c r="A246" i="1"/>
  <c r="L245" i="1"/>
  <c r="J245" i="1"/>
  <c r="I245" i="1"/>
  <c r="H245" i="1"/>
  <c r="G245" i="1"/>
  <c r="F245" i="1"/>
  <c r="A237" i="1"/>
  <c r="L236" i="1"/>
  <c r="J236" i="1"/>
  <c r="I236" i="1"/>
  <c r="H236" i="1"/>
  <c r="G236" i="1"/>
  <c r="F236" i="1"/>
  <c r="B228" i="1"/>
  <c r="A228" i="1"/>
  <c r="J227" i="1"/>
  <c r="I227" i="1"/>
  <c r="H227" i="1"/>
  <c r="G227" i="1"/>
  <c r="A218" i="1"/>
  <c r="L217" i="1"/>
  <c r="J217" i="1"/>
  <c r="I217" i="1"/>
  <c r="H217" i="1"/>
  <c r="G217" i="1"/>
  <c r="F217" i="1"/>
  <c r="B210" i="1"/>
  <c r="A210" i="1"/>
  <c r="L209" i="1"/>
  <c r="J209" i="1"/>
  <c r="I209" i="1"/>
  <c r="H209" i="1"/>
  <c r="G209" i="1"/>
  <c r="F209" i="1"/>
  <c r="K206" i="1"/>
  <c r="K205" i="1"/>
  <c r="K200" i="1"/>
  <c r="L199" i="1"/>
  <c r="J199" i="1"/>
  <c r="I199" i="1"/>
  <c r="H199" i="1"/>
  <c r="G199" i="1"/>
  <c r="F199" i="1"/>
  <c r="B109" i="1"/>
  <c r="K175" i="1"/>
  <c r="F246" i="1" l="1"/>
  <c r="H246" i="1"/>
  <c r="I246" i="1"/>
  <c r="I264" i="1"/>
  <c r="J264" i="1"/>
  <c r="L264" i="1"/>
  <c r="F264" i="1"/>
  <c r="G264" i="1"/>
  <c r="G246" i="1"/>
  <c r="H264" i="1"/>
  <c r="L228" i="1"/>
  <c r="L246" i="1"/>
  <c r="J246" i="1"/>
  <c r="I228" i="1"/>
  <c r="H228" i="1"/>
  <c r="G228" i="1"/>
  <c r="J228" i="1"/>
  <c r="F228" i="1"/>
  <c r="J210" i="1"/>
  <c r="G210" i="1"/>
  <c r="H210" i="1"/>
  <c r="L210" i="1"/>
  <c r="F210" i="1"/>
  <c r="I210" i="1"/>
  <c r="K166" i="1"/>
  <c r="K144" i="1" l="1"/>
  <c r="K132" i="1"/>
  <c r="K131" i="1"/>
  <c r="K127" i="1"/>
  <c r="K126" i="1"/>
  <c r="K121" i="1"/>
  <c r="K111" i="1" l="1"/>
  <c r="K114" i="1"/>
  <c r="K113" i="1"/>
  <c r="K104" i="1" l="1"/>
  <c r="K96" i="1" l="1"/>
  <c r="K95" i="1"/>
  <c r="K76" i="1" l="1"/>
  <c r="K75" i="1"/>
  <c r="K73" i="1"/>
  <c r="K57" i="1" l="1"/>
  <c r="K56" i="1"/>
  <c r="K54" i="1"/>
  <c r="K46" i="1"/>
  <c r="K44" i="1" l="1"/>
  <c r="K28" i="1"/>
  <c r="K18" i="1" l="1"/>
  <c r="K19" i="1"/>
  <c r="K9" i="1"/>
  <c r="K7" i="1"/>
  <c r="K6" i="1"/>
  <c r="J135" i="1" l="1"/>
  <c r="I135" i="1"/>
  <c r="H135" i="1"/>
  <c r="G135" i="1"/>
  <c r="A136" i="1" l="1"/>
  <c r="B136" i="1"/>
  <c r="F135" i="1" l="1"/>
  <c r="L135" i="1" l="1"/>
  <c r="K112" i="1" l="1"/>
  <c r="K51" i="1" l="1"/>
  <c r="F98" i="1" l="1"/>
  <c r="K21" i="1" l="1"/>
  <c r="K20" i="1"/>
  <c r="K11" i="1"/>
  <c r="F15" i="1" l="1"/>
  <c r="J162" i="1" l="1"/>
  <c r="J108" i="1" l="1"/>
  <c r="L108" i="1"/>
  <c r="F89" i="1"/>
  <c r="I31" i="1" l="1"/>
  <c r="J31" i="1"/>
  <c r="L31" i="1"/>
  <c r="H31" i="1"/>
  <c r="G31" i="1"/>
  <c r="F31" i="1"/>
  <c r="B192" i="1" l="1"/>
  <c r="A192" i="1"/>
  <c r="L191" i="1"/>
  <c r="J191" i="1"/>
  <c r="I191" i="1"/>
  <c r="H191" i="1"/>
  <c r="G191" i="1"/>
  <c r="F191" i="1"/>
  <c r="A182" i="1"/>
  <c r="L181" i="1"/>
  <c r="J181" i="1"/>
  <c r="I181" i="1"/>
  <c r="H181" i="1"/>
  <c r="G181" i="1"/>
  <c r="F181" i="1"/>
  <c r="B173" i="1"/>
  <c r="A173" i="1"/>
  <c r="L172" i="1"/>
  <c r="J172" i="1"/>
  <c r="J173" i="1" s="1"/>
  <c r="I172" i="1"/>
  <c r="H172" i="1"/>
  <c r="G172" i="1"/>
  <c r="F172" i="1"/>
  <c r="A163" i="1"/>
  <c r="L162" i="1"/>
  <c r="I162" i="1"/>
  <c r="H162" i="1"/>
  <c r="G162" i="1"/>
  <c r="F162" i="1"/>
  <c r="B154" i="1"/>
  <c r="A154" i="1"/>
  <c r="L153" i="1"/>
  <c r="J153" i="1"/>
  <c r="I153" i="1"/>
  <c r="H153" i="1"/>
  <c r="G153" i="1"/>
  <c r="F153" i="1"/>
  <c r="A144" i="1"/>
  <c r="L143" i="1"/>
  <c r="J143" i="1"/>
  <c r="I143" i="1"/>
  <c r="H143" i="1"/>
  <c r="G143" i="1"/>
  <c r="F143" i="1"/>
  <c r="L125" i="1"/>
  <c r="L136" i="1" s="1"/>
  <c r="J125" i="1"/>
  <c r="I125" i="1"/>
  <c r="H125" i="1"/>
  <c r="G125" i="1"/>
  <c r="F125" i="1"/>
  <c r="B118" i="1"/>
  <c r="A118" i="1"/>
  <c r="L117" i="1"/>
  <c r="L118" i="1" s="1"/>
  <c r="J117" i="1"/>
  <c r="J118" i="1" s="1"/>
  <c r="I117" i="1"/>
  <c r="H117" i="1"/>
  <c r="G117" i="1"/>
  <c r="F117" i="1"/>
  <c r="A109" i="1"/>
  <c r="I108" i="1"/>
  <c r="H108" i="1"/>
  <c r="G108" i="1"/>
  <c r="F108" i="1"/>
  <c r="B99" i="1"/>
  <c r="A99" i="1"/>
  <c r="L98" i="1"/>
  <c r="J98" i="1"/>
  <c r="I98" i="1"/>
  <c r="H98" i="1"/>
  <c r="G98" i="1"/>
  <c r="F99" i="1"/>
  <c r="B90" i="1"/>
  <c r="A90" i="1"/>
  <c r="L89" i="1"/>
  <c r="J89" i="1"/>
  <c r="I89" i="1"/>
  <c r="H89" i="1"/>
  <c r="G89" i="1"/>
  <c r="B80" i="1"/>
  <c r="A80" i="1"/>
  <c r="L79" i="1"/>
  <c r="J79" i="1"/>
  <c r="I79" i="1"/>
  <c r="H79" i="1"/>
  <c r="G79" i="1"/>
  <c r="F79" i="1"/>
  <c r="B70" i="1"/>
  <c r="A70" i="1"/>
  <c r="L69" i="1"/>
  <c r="J69" i="1"/>
  <c r="I69" i="1"/>
  <c r="H69" i="1"/>
  <c r="G69" i="1"/>
  <c r="F69" i="1"/>
  <c r="B61" i="1"/>
  <c r="A61" i="1"/>
  <c r="L60" i="1"/>
  <c r="J60" i="1"/>
  <c r="I60" i="1"/>
  <c r="H60" i="1"/>
  <c r="G60" i="1"/>
  <c r="F60" i="1"/>
  <c r="B51" i="1"/>
  <c r="A51" i="1"/>
  <c r="L50" i="1"/>
  <c r="I50" i="1"/>
  <c r="H50" i="1"/>
  <c r="G50" i="1"/>
  <c r="F50" i="1"/>
  <c r="L42" i="1"/>
  <c r="H42" i="1"/>
  <c r="G42" i="1"/>
  <c r="F42" i="1"/>
  <c r="B25" i="1"/>
  <c r="A25" i="1"/>
  <c r="L24" i="1"/>
  <c r="J24" i="1"/>
  <c r="I24" i="1"/>
  <c r="H24" i="1"/>
  <c r="G24" i="1"/>
  <c r="F24" i="1"/>
  <c r="B16" i="1"/>
  <c r="A16" i="1"/>
  <c r="L15" i="1"/>
  <c r="J15" i="1"/>
  <c r="I15" i="1"/>
  <c r="H15" i="1"/>
  <c r="G15" i="1"/>
  <c r="L173" i="1" l="1"/>
  <c r="L80" i="1"/>
  <c r="I80" i="1"/>
  <c r="F192" i="1"/>
  <c r="I192" i="1"/>
  <c r="H173" i="1"/>
  <c r="I173" i="1"/>
  <c r="G154" i="1"/>
  <c r="H154" i="1"/>
  <c r="I154" i="1"/>
  <c r="J192" i="1"/>
  <c r="F154" i="1"/>
  <c r="G118" i="1"/>
  <c r="I136" i="1"/>
  <c r="I99" i="1"/>
  <c r="G192" i="1"/>
  <c r="G173" i="1"/>
  <c r="J136" i="1"/>
  <c r="G136" i="1"/>
  <c r="L192" i="1"/>
  <c r="L154" i="1"/>
  <c r="F136" i="1"/>
  <c r="I118" i="1"/>
  <c r="H118" i="1"/>
  <c r="I61" i="1"/>
  <c r="L99" i="1"/>
  <c r="H99" i="1"/>
  <c r="G99" i="1"/>
  <c r="J61" i="1"/>
  <c r="H61" i="1"/>
  <c r="G61" i="1"/>
  <c r="I25" i="1"/>
  <c r="J80" i="1"/>
  <c r="F80" i="1"/>
  <c r="L61" i="1"/>
  <c r="G80" i="1"/>
  <c r="F61" i="1"/>
  <c r="H80" i="1"/>
  <c r="J99" i="1"/>
  <c r="F118" i="1"/>
  <c r="H136" i="1"/>
  <c r="J154" i="1"/>
  <c r="F173" i="1"/>
  <c r="H192" i="1"/>
  <c r="I42" i="1"/>
  <c r="J42" i="1"/>
  <c r="J25" i="1"/>
  <c r="F25" i="1"/>
  <c r="L25" i="1"/>
  <c r="G25" i="1"/>
  <c r="H25" i="1"/>
  <c r="F265" i="1" l="1"/>
  <c r="H265" i="1"/>
  <c r="G265" i="1"/>
  <c r="J265" i="1"/>
  <c r="L265" i="1"/>
  <c r="I265" i="1"/>
</calcChain>
</file>

<file path=xl/sharedStrings.xml><?xml version="1.0" encoding="utf-8"?>
<sst xmlns="http://schemas.openxmlformats.org/spreadsheetml/2006/main" count="543" uniqueCount="177">
  <si>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</si>
  <si>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</si>
  <si>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</si>
  <si>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</si>
  <si>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</si>
  <si>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</si>
  <si>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</si>
  <si>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</si>
  <si>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</si>
  <si>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</si>
  <si>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</si>
  <si>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</si>
  <si>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</si>
  <si>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</si>
  <si>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</si>
  <si>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</si>
  <si>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</si>
  <si>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</si>
  <si>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</si>
  <si>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</si>
  <si>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</si>
  <si>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</si>
  <si>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</si>
  <si>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</si>
  <si>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</si>
  <si>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</si>
  <si>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</si>
  <si>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</si>
  <si>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</si>
  <si>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</si>
  <si>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</si>
  <si>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</si>
  <si>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</si>
  <si>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</si>
  <si>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</si>
  <si>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</si>
  <si>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</si>
  <si>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</si>
  <si>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</t>
  </si>
  <si>
    <t>27/10</t>
  </si>
  <si>
    <t>Компот из сухофруктов</t>
  </si>
  <si>
    <t>Хлеб крестьянский с Валитек-8</t>
  </si>
  <si>
    <t>Хлеб ржаной</t>
  </si>
  <si>
    <t>6/10</t>
  </si>
  <si>
    <t>пром.</t>
  </si>
  <si>
    <t>8/5</t>
  </si>
  <si>
    <t>28/2</t>
  </si>
  <si>
    <t>Компот из изюма</t>
  </si>
  <si>
    <t>Биточки (котлеты) из мяса кур (вариант 2)</t>
  </si>
  <si>
    <t>Напиток из шиповника (вариант 2)</t>
  </si>
  <si>
    <t>5/9</t>
  </si>
  <si>
    <t>47/3</t>
  </si>
  <si>
    <t>37/10</t>
  </si>
  <si>
    <t>Салат из отварной свеклы с сыром и растительным маслом</t>
  </si>
  <si>
    <t>40/1</t>
  </si>
  <si>
    <t>22/2</t>
  </si>
  <si>
    <t>4/9</t>
  </si>
  <si>
    <t>Картофельное пюре</t>
  </si>
  <si>
    <t>Напиток с витаминами Витошка</t>
  </si>
  <si>
    <t>3/3</t>
  </si>
  <si>
    <t>Салат из отварного картофеля с соленым огурцом, репчатым луком и растительным маслом</t>
  </si>
  <si>
    <t>Голубцы с мясом говядины и рисом (ленивые)</t>
  </si>
  <si>
    <t>Компот из чернослива</t>
  </si>
  <si>
    <t>41/1</t>
  </si>
  <si>
    <t>11/2</t>
  </si>
  <si>
    <t>48/8</t>
  </si>
  <si>
    <t>14/10</t>
  </si>
  <si>
    <t>18/8</t>
  </si>
  <si>
    <t>Какао с молоком и витаминами Витошка</t>
  </si>
  <si>
    <t>Хлеб с сыром</t>
  </si>
  <si>
    <t>Пряники</t>
  </si>
  <si>
    <t>сладкое</t>
  </si>
  <si>
    <t>2/13</t>
  </si>
  <si>
    <t xml:space="preserve">Чай </t>
  </si>
  <si>
    <t>Капуста тушеная</t>
  </si>
  <si>
    <t>4/2</t>
  </si>
  <si>
    <t>11/3</t>
  </si>
  <si>
    <t>Суп-пюре гороховый с гренками (сухариками)</t>
  </si>
  <si>
    <t>17/4</t>
  </si>
  <si>
    <t>Мандарины</t>
  </si>
  <si>
    <t>Печень по-строгановски</t>
  </si>
  <si>
    <t>Рагу из овощей</t>
  </si>
  <si>
    <t>30/10</t>
  </si>
  <si>
    <t>Чай с молоком</t>
  </si>
  <si>
    <t xml:space="preserve">Рассольник с крупой и сметаной (вариант 2) </t>
  </si>
  <si>
    <t>Макаронные изделия отварные  с сыром</t>
  </si>
  <si>
    <t>Суп молочный с лапшой</t>
  </si>
  <si>
    <t>Кнели из мяса говядины паровые</t>
  </si>
  <si>
    <t>Соус красный основной</t>
  </si>
  <si>
    <t>Макаронные изделия отварные</t>
  </si>
  <si>
    <t>Сок</t>
  </si>
  <si>
    <t>Плов из мяса говядины</t>
  </si>
  <si>
    <t>17/5</t>
  </si>
  <si>
    <t>Кисель с витаминами Витошка</t>
  </si>
  <si>
    <t>Яблоки</t>
  </si>
  <si>
    <t>Салат из свежих томатов с растительным маслом</t>
  </si>
  <si>
    <t>3/10</t>
  </si>
  <si>
    <t>Каша рисовая молочная жидкая с маслом сливочным</t>
  </si>
  <si>
    <t>Хлеб с маслом</t>
  </si>
  <si>
    <t>Огурец свежий</t>
  </si>
  <si>
    <t>3/2</t>
  </si>
  <si>
    <t>Борщ со сметаной (вариант 2)</t>
  </si>
  <si>
    <t>Омлет с картофелем запеченый</t>
  </si>
  <si>
    <t>Бананы</t>
  </si>
  <si>
    <t>Хлеб крестьянский с Валитек-9</t>
  </si>
  <si>
    <t>6/6</t>
  </si>
  <si>
    <t>2/3</t>
  </si>
  <si>
    <t>Салат из моркови с растительным маслом</t>
  </si>
  <si>
    <t>Щи со свежей капусты со сметаной (2 вариант)</t>
  </si>
  <si>
    <t>Рыба, запечена в молочном соусе (горбуша)</t>
  </si>
  <si>
    <t>Каша рисовая рассыпчатая</t>
  </si>
  <si>
    <t>Каша геркулесовая молочная с маслом сливочным</t>
  </si>
  <si>
    <t>8/4</t>
  </si>
  <si>
    <t>1/13</t>
  </si>
  <si>
    <t>32/1</t>
  </si>
  <si>
    <t>Салат из отварной свеклы с растительным маслом</t>
  </si>
  <si>
    <t>12/2</t>
  </si>
  <si>
    <t>9/8</t>
  </si>
  <si>
    <t>Компот из яблок</t>
  </si>
  <si>
    <t>Суп картофельный со сметаной и мясными фрикадельками</t>
  </si>
  <si>
    <t xml:space="preserve">Биточки (котлеты) из мяса говядины с морковью </t>
  </si>
  <si>
    <t>Суп картофельный вегетарианский со сметаной и с мясными фрикадельками</t>
  </si>
  <si>
    <t>Запеканка картофельная, фаршированная отварным мясом говядины с овощами</t>
  </si>
  <si>
    <t>13/2</t>
  </si>
  <si>
    <t>Мороженое</t>
  </si>
  <si>
    <t>Запеканка  (сырники) из творога  со сгущенным молоком</t>
  </si>
  <si>
    <t>Запеканка  из творога  с яблоками со сгущенным молоком</t>
  </si>
  <si>
    <t>Суп картофельный с крупой и с мясом говядины отварным</t>
  </si>
  <si>
    <t>Рис припущенный с овощами</t>
  </si>
  <si>
    <t>Салат из белокачанной капусты с морковью и растительным маслом</t>
  </si>
  <si>
    <t>12/7</t>
  </si>
  <si>
    <t>Биточки (котлеты) из рыбы (минтай)</t>
  </si>
  <si>
    <t>Хлеб с маслом и сыром</t>
  </si>
  <si>
    <t>24/2</t>
  </si>
  <si>
    <t>3/13</t>
  </si>
  <si>
    <t>7/2</t>
  </si>
  <si>
    <t>40/3</t>
  </si>
  <si>
    <t>Каша гречневая рассыпчатая с овощами</t>
  </si>
  <si>
    <t>Щи из свежей капусты со сметаной (вариант 2)</t>
  </si>
  <si>
    <t>34/8</t>
  </si>
  <si>
    <t>43/3</t>
  </si>
  <si>
    <t>Зразы или рулет из говядины</t>
  </si>
  <si>
    <t>Фрукты</t>
  </si>
  <si>
    <t>20/1</t>
  </si>
  <si>
    <t>Биточки (котлеты) из мяса говядины, запеченные со сметанным соусом</t>
  </si>
  <si>
    <t>20/8</t>
  </si>
  <si>
    <t>Суп картофельный с рыбой (минтай)</t>
  </si>
  <si>
    <t>Картофель отварной</t>
  </si>
  <si>
    <t>Напиток из чернослива и изюма</t>
  </si>
  <si>
    <t>19/2</t>
  </si>
  <si>
    <t>1/3</t>
  </si>
  <si>
    <t>12/10</t>
  </si>
  <si>
    <t>Борщ с картофелем</t>
  </si>
  <si>
    <t>1/9</t>
  </si>
  <si>
    <t>Бедро куринное отварное</t>
  </si>
  <si>
    <t>Каша молочная ассорти (рис, пшено) с маслом сливочным</t>
  </si>
  <si>
    <t>Салат из отварного картофеля, моркови и репчатого лука с растительным маслом</t>
  </si>
  <si>
    <t>Суп картофельный с макаронными изделиями и мясными фрикадельками</t>
  </si>
  <si>
    <t>18/2</t>
  </si>
  <si>
    <t>Фрикадельки из мяса говядины припущенные</t>
  </si>
  <si>
    <t>39/8</t>
  </si>
  <si>
    <t>Каша пшенная молочная с маслом сливочным</t>
  </si>
  <si>
    <t>11/4</t>
  </si>
  <si>
    <t>Плов из мяса кур</t>
  </si>
  <si>
    <t>Суп из овощей со сметаной</t>
  </si>
  <si>
    <t>20/2</t>
  </si>
  <si>
    <t xml:space="preserve">сладкое </t>
  </si>
  <si>
    <t>Конфеты</t>
  </si>
  <si>
    <t>гор. блюдо</t>
  </si>
  <si>
    <t>Суп-пюре из разных овощей с гренками (сухариками)</t>
  </si>
  <si>
    <t>Тефтели рыбные с рисом в соусе (минтай)</t>
  </si>
  <si>
    <t>31/2</t>
  </si>
  <si>
    <t>19/7</t>
  </si>
  <si>
    <t>гор. Блюдо</t>
  </si>
  <si>
    <t>Начальник ЛОЛ</t>
  </si>
  <si>
    <t>Мецлер АВ</t>
  </si>
  <si>
    <t>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</si>
</sst>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rgb="FF2D2D2D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1" fillId="0" borderId="0"/>
    <xf numFmtId="0" fontId="11" fillId="0" borderId="0"/>
    <xf numFmtId="164" fontId="15" fillId="0" borderId="0" applyFont="0" applyFill="0" applyBorder="0" applyAlignment="0" applyProtection="0"/>
    <xf numFmtId="0" fontId="16" fillId="0" borderId="0"/>
  </cellStyleXfs>
  <cellXfs count="17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>
      <alignment wrapText="1"/>
    </xf>
    <xf numFmtId="1" fontId="12" fillId="4" borderId="5" xfId="0" applyNumberFormat="1" applyFont="1" applyFill="1" applyBorder="1"/>
    <xf numFmtId="0" fontId="12" fillId="4" borderId="2" xfId="0" applyFont="1" applyFill="1" applyBorder="1" applyAlignment="1">
      <alignment wrapText="1"/>
    </xf>
    <xf numFmtId="1" fontId="12" fillId="4" borderId="2" xfId="0" applyNumberFormat="1" applyFont="1" applyFill="1" applyBorder="1"/>
    <xf numFmtId="0" fontId="14" fillId="0" borderId="2" xfId="0" applyFont="1" applyBorder="1" applyAlignment="1" applyProtection="1">
      <alignment horizontal="right"/>
      <protection locked="0"/>
    </xf>
    <xf numFmtId="1" fontId="12" fillId="4" borderId="30" xfId="0" applyNumberFormat="1" applyFont="1" applyFill="1" applyBorder="1"/>
    <xf numFmtId="0" fontId="9" fillId="0" borderId="3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12" fillId="4" borderId="5" xfId="0" applyNumberFormat="1" applyFont="1" applyFill="1" applyBorder="1" applyAlignment="1">
      <alignment horizontal="center"/>
    </xf>
    <xf numFmtId="1" fontId="12" fillId="4" borderId="2" xfId="0" applyNumberFormat="1" applyFont="1" applyFill="1" applyBorder="1" applyAlignment="1">
      <alignment horizontal="center"/>
    </xf>
    <xf numFmtId="2" fontId="12" fillId="4" borderId="29" xfId="0" applyNumberFormat="1" applyFont="1" applyFill="1" applyBorder="1" applyAlignment="1">
      <alignment horizontal="center"/>
    </xf>
    <xf numFmtId="2" fontId="12" fillId="4" borderId="26" xfId="0" applyNumberFormat="1" applyFont="1" applyFill="1" applyBorder="1" applyAlignment="1">
      <alignment horizontal="center"/>
    </xf>
    <xf numFmtId="2" fontId="12" fillId="4" borderId="33" xfId="0" applyNumberFormat="1" applyFont="1" applyFill="1" applyBorder="1" applyAlignment="1">
      <alignment horizontal="center"/>
    </xf>
    <xf numFmtId="0" fontId="12" fillId="4" borderId="29" xfId="3" applyNumberFormat="1" applyFont="1" applyFill="1" applyBorder="1" applyAlignment="1">
      <alignment horizontal="center"/>
    </xf>
    <xf numFmtId="0" fontId="12" fillId="4" borderId="26" xfId="3" applyNumberFormat="1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12" fillId="4" borderId="24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12" fillId="4" borderId="4" xfId="0" applyFont="1" applyFill="1" applyBorder="1" applyAlignment="1">
      <alignment wrapText="1"/>
    </xf>
    <xf numFmtId="0" fontId="12" fillId="4" borderId="23" xfId="0" applyFont="1" applyFill="1" applyBorder="1" applyAlignment="1">
      <alignment horizontal="center"/>
    </xf>
    <xf numFmtId="1" fontId="12" fillId="4" borderId="4" xfId="0" applyNumberFormat="1" applyFont="1" applyFill="1" applyBorder="1" applyAlignment="1">
      <alignment horizontal="center"/>
    </xf>
    <xf numFmtId="0" fontId="3" fillId="0" borderId="13" xfId="0" applyFont="1" applyBorder="1"/>
    <xf numFmtId="0" fontId="3" fillId="4" borderId="4" xfId="0" applyFont="1" applyFill="1" applyBorder="1"/>
    <xf numFmtId="0" fontId="3" fillId="0" borderId="6" xfId="0" applyFont="1" applyBorder="1"/>
    <xf numFmtId="0" fontId="3" fillId="4" borderId="2" xfId="0" applyFont="1" applyFill="1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3" fillId="4" borderId="22" xfId="0" applyNumberFormat="1" applyFont="1" applyFill="1" applyBorder="1" applyAlignment="1" applyProtection="1">
      <alignment horizontal="center"/>
      <protection locked="0"/>
    </xf>
    <xf numFmtId="0" fontId="3" fillId="4" borderId="22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/>
    <xf numFmtId="0" fontId="3" fillId="4" borderId="2" xfId="2" applyFont="1" applyFill="1" applyBorder="1" applyAlignment="1" applyProtection="1">
      <alignment wrapText="1"/>
      <protection locked="0"/>
    </xf>
    <xf numFmtId="0" fontId="3" fillId="4" borderId="22" xfId="0" applyNumberFormat="1" applyFont="1" applyFill="1" applyBorder="1" applyAlignment="1" applyProtection="1">
      <alignment horizontal="center" vertical="center"/>
      <protection locked="0"/>
    </xf>
    <xf numFmtId="1" fontId="3" fillId="4" borderId="2" xfId="2" applyNumberFormat="1" applyFont="1" applyFill="1" applyBorder="1" applyProtection="1">
      <protection locked="0"/>
    </xf>
    <xf numFmtId="0" fontId="3" fillId="4" borderId="22" xfId="2" quotePrefix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4" borderId="4" xfId="0" applyFont="1" applyFill="1" applyBorder="1" applyAlignment="1" applyProtection="1">
      <alignment wrapText="1"/>
      <protection locked="0"/>
    </xf>
    <xf numFmtId="1" fontId="3" fillId="4" borderId="4" xfId="0" applyNumberFormat="1" applyFont="1" applyFill="1" applyBorder="1" applyAlignment="1" applyProtection="1">
      <alignment horizontal="center"/>
      <protection locked="0"/>
    </xf>
    <xf numFmtId="1" fontId="3" fillId="4" borderId="4" xfId="0" applyNumberFormat="1" applyFont="1" applyFill="1" applyBorder="1" applyProtection="1">
      <protection locked="0"/>
    </xf>
    <xf numFmtId="1" fontId="3" fillId="4" borderId="2" xfId="0" applyNumberFormat="1" applyFont="1" applyFill="1" applyBorder="1" applyProtection="1">
      <protection locked="0"/>
    </xf>
    <xf numFmtId="0" fontId="3" fillId="4" borderId="23" xfId="0" applyFont="1" applyFill="1" applyBorder="1" applyAlignment="1" applyProtection="1">
      <alignment horizontal="center"/>
      <protection locked="0"/>
    </xf>
    <xf numFmtId="1" fontId="3" fillId="4" borderId="22" xfId="0" applyNumberFormat="1" applyFont="1" applyFill="1" applyBorder="1" applyAlignment="1" applyProtection="1">
      <alignment horizontal="center"/>
      <protection locked="0"/>
    </xf>
    <xf numFmtId="49" fontId="3" fillId="4" borderId="22" xfId="0" applyNumberFormat="1" applyFont="1" applyFill="1" applyBorder="1" applyAlignment="1" applyProtection="1">
      <alignment horizontal="center"/>
      <protection locked="0"/>
    </xf>
    <xf numFmtId="1" fontId="3" fillId="4" borderId="2" xfId="0" applyNumberFormat="1" applyFont="1" applyFill="1" applyBorder="1" applyAlignment="1" applyProtection="1">
      <alignment horizontal="center"/>
      <protection locked="0"/>
    </xf>
    <xf numFmtId="49" fontId="3" fillId="4" borderId="23" xfId="0" applyNumberFormat="1" applyFont="1" applyFill="1" applyBorder="1" applyAlignment="1" applyProtection="1">
      <alignment horizontal="center"/>
      <protection locked="0"/>
    </xf>
    <xf numFmtId="0" fontId="3" fillId="2" borderId="26" xfId="0" applyFont="1" applyFill="1" applyBorder="1" applyAlignment="1" applyProtection="1">
      <alignment horizontal="center" wrapText="1"/>
      <protection locked="0"/>
    </xf>
    <xf numFmtId="0" fontId="3" fillId="4" borderId="26" xfId="0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Protection="1">
      <protection locked="0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2" fontId="3" fillId="4" borderId="26" xfId="0" applyNumberFormat="1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protection locked="0"/>
    </xf>
    <xf numFmtId="0" fontId="3" fillId="4" borderId="5" xfId="0" applyFont="1" applyFill="1" applyBorder="1" applyAlignment="1" applyProtection="1">
      <alignment wrapText="1"/>
      <protection locked="0"/>
    </xf>
    <xf numFmtId="1" fontId="3" fillId="4" borderId="5" xfId="0" applyNumberFormat="1" applyFont="1" applyFill="1" applyBorder="1" applyAlignment="1" applyProtection="1">
      <alignment horizontal="center"/>
      <protection locked="0"/>
    </xf>
    <xf numFmtId="49" fontId="3" fillId="4" borderId="21" xfId="0" applyNumberFormat="1" applyFont="1" applyFill="1" applyBorder="1" applyAlignment="1" applyProtection="1">
      <alignment horizontal="center"/>
      <protection locked="0"/>
    </xf>
    <xf numFmtId="2" fontId="3" fillId="4" borderId="25" xfId="0" applyNumberFormat="1" applyFont="1" applyFill="1" applyBorder="1" applyAlignment="1" applyProtection="1">
      <alignment horizontal="center"/>
      <protection locked="0"/>
    </xf>
    <xf numFmtId="0" fontId="3" fillId="4" borderId="2" xfId="0" applyNumberFormat="1" applyFont="1" applyFill="1" applyBorder="1" applyAlignment="1" applyProtection="1">
      <alignment horizontal="center"/>
      <protection locked="0"/>
    </xf>
    <xf numFmtId="1" fontId="3" fillId="4" borderId="20" xfId="0" applyNumberFormat="1" applyFont="1" applyFill="1" applyBorder="1" applyProtection="1">
      <protection locked="0"/>
    </xf>
    <xf numFmtId="1" fontId="3" fillId="4" borderId="2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Alignment="1" applyProtection="1">
      <alignment horizontal="center"/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29" xfId="0" applyNumberFormat="1" applyFont="1" applyFill="1" applyBorder="1" applyAlignment="1" applyProtection="1">
      <alignment horizontal="center"/>
      <protection locked="0"/>
    </xf>
    <xf numFmtId="0" fontId="3" fillId="4" borderId="2" xfId="0" applyNumberFormat="1" applyFont="1" applyFill="1" applyBorder="1" applyAlignment="1" applyProtection="1">
      <alignment horizontal="center" vertical="center"/>
      <protection locked="0"/>
    </xf>
    <xf numFmtId="49" fontId="3" fillId="4" borderId="22" xfId="0" applyNumberFormat="1" applyFont="1" applyFill="1" applyBorder="1" applyAlignment="1" applyProtection="1">
      <alignment horizontal="center" wrapText="1"/>
      <protection locked="0"/>
    </xf>
    <xf numFmtId="0" fontId="3" fillId="4" borderId="21" xfId="0" applyNumberFormat="1" applyFont="1" applyFill="1" applyBorder="1" applyAlignment="1" applyProtection="1">
      <alignment horizontal="center"/>
      <protection locked="0"/>
    </xf>
    <xf numFmtId="0" fontId="3" fillId="4" borderId="21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Protection="1">
      <protection locked="0"/>
    </xf>
    <xf numFmtId="165" fontId="12" fillId="4" borderId="5" xfId="0" applyNumberFormat="1" applyFont="1" applyFill="1" applyBorder="1"/>
    <xf numFmtId="0" fontId="3" fillId="2" borderId="27" xfId="0" applyFont="1" applyFill="1" applyBorder="1" applyAlignment="1" applyProtection="1">
      <alignment horizontal="center" wrapText="1"/>
      <protection locked="0"/>
    </xf>
    <xf numFmtId="0" fontId="3" fillId="4" borderId="5" xfId="0" applyFont="1" applyFill="1" applyBorder="1"/>
    <xf numFmtId="0" fontId="3" fillId="4" borderId="1" xfId="0" applyFont="1" applyFill="1" applyBorder="1"/>
    <xf numFmtId="2" fontId="3" fillId="4" borderId="27" xfId="2" applyNumberFormat="1" applyFont="1" applyFill="1" applyBorder="1" applyAlignment="1" applyProtection="1">
      <alignment horizontal="center"/>
      <protection locked="0"/>
    </xf>
    <xf numFmtId="2" fontId="3" fillId="4" borderId="26" xfId="2" applyNumberFormat="1" applyFont="1" applyFill="1" applyBorder="1" applyAlignment="1" applyProtection="1">
      <alignment horizontal="center"/>
      <protection locked="0"/>
    </xf>
    <xf numFmtId="165" fontId="3" fillId="4" borderId="22" xfId="0" applyNumberFormat="1" applyFont="1" applyFill="1" applyBorder="1" applyAlignment="1" applyProtection="1">
      <alignment horizontal="center"/>
      <protection locked="0"/>
    </xf>
    <xf numFmtId="0" fontId="12" fillId="4" borderId="34" xfId="0" applyFont="1" applyFill="1" applyBorder="1" applyAlignment="1">
      <alignment horizontal="center"/>
    </xf>
    <xf numFmtId="1" fontId="3" fillId="4" borderId="21" xfId="0" applyNumberFormat="1" applyFont="1" applyFill="1" applyBorder="1" applyAlignment="1" applyProtection="1">
      <alignment horizontal="center"/>
      <protection locked="0"/>
    </xf>
    <xf numFmtId="1" fontId="3" fillId="0" borderId="2" xfId="0" applyNumberFormat="1" applyFont="1" applyBorder="1" applyAlignment="1">
      <alignment horizontal="center" vertical="top" wrapText="1"/>
    </xf>
    <xf numFmtId="1" fontId="3" fillId="0" borderId="20" xfId="0" applyNumberFormat="1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1" fontId="3" fillId="4" borderId="23" xfId="0" applyNumberFormat="1" applyFont="1" applyFill="1" applyBorder="1" applyAlignment="1" applyProtection="1">
      <alignment horizontal="center"/>
      <protection locked="0"/>
    </xf>
    <xf numFmtId="12" fontId="3" fillId="4" borderId="22" xfId="0" applyNumberFormat="1" applyFont="1" applyFill="1" applyBorder="1" applyAlignment="1" applyProtection="1">
      <protection locked="0"/>
    </xf>
    <xf numFmtId="1" fontId="3" fillId="4" borderId="24" xfId="0" applyNumberFormat="1" applyFont="1" applyFill="1" applyBorder="1" applyAlignment="1" applyProtection="1">
      <alignment horizontal="center"/>
      <protection locked="0"/>
    </xf>
    <xf numFmtId="0" fontId="3" fillId="4" borderId="24" xfId="0" applyFont="1" applyFill="1" applyBorder="1" applyAlignment="1" applyProtection="1">
      <alignment horizontal="center"/>
      <protection locked="0"/>
    </xf>
    <xf numFmtId="1" fontId="3" fillId="4" borderId="5" xfId="0" applyNumberFormat="1" applyFont="1" applyFill="1" applyBorder="1" applyAlignment="1" applyProtection="1">
      <protection locked="0"/>
    </xf>
    <xf numFmtId="1" fontId="3" fillId="4" borderId="2" xfId="0" applyNumberFormat="1" applyFont="1" applyFill="1" applyBorder="1" applyAlignment="1" applyProtection="1">
      <protection locked="0"/>
    </xf>
    <xf numFmtId="165" fontId="3" fillId="0" borderId="22" xfId="0" applyNumberFormat="1" applyFont="1" applyBorder="1" applyAlignment="1">
      <alignment horizontal="center" vertical="top" wrapText="1"/>
    </xf>
    <xf numFmtId="165" fontId="3" fillId="0" borderId="26" xfId="0" applyNumberFormat="1" applyFont="1" applyBorder="1" applyAlignment="1">
      <alignment horizontal="center" vertical="top" wrapText="1"/>
    </xf>
    <xf numFmtId="1" fontId="3" fillId="4" borderId="20" xfId="0" applyNumberFormat="1" applyFont="1" applyFill="1" applyBorder="1" applyAlignment="1" applyProtection="1">
      <alignment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/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4" borderId="4" xfId="0" applyFont="1" applyFill="1" applyBorder="1" applyAlignment="1" applyProtection="1">
      <alignment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3" fillId="4" borderId="27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1" fontId="3" fillId="4" borderId="2" xfId="0" applyNumberFormat="1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1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2" borderId="22" xfId="0" applyFont="1" applyFill="1" applyBorder="1" applyAlignment="1" applyProtection="1">
      <alignment horizontal="center" vertical="top" wrapText="1"/>
      <protection locked="0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1" fontId="3" fillId="3" borderId="3" xfId="0" applyNumberFormat="1" applyFont="1" applyFill="1" applyBorder="1" applyAlignment="1">
      <alignment horizontal="center" vertical="top" wrapText="1"/>
    </xf>
    <xf numFmtId="1" fontId="3" fillId="3" borderId="18" xfId="0" applyNumberFormat="1" applyFont="1" applyFill="1" applyBorder="1" applyAlignment="1">
      <alignment horizontal="center" vertical="top" wrapText="1"/>
    </xf>
    <xf numFmtId="1" fontId="3" fillId="3" borderId="28" xfId="0" applyNumberFormat="1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1" fontId="3" fillId="2" borderId="20" xfId="0" applyNumberFormat="1" applyFont="1" applyFill="1" applyBorder="1" applyAlignment="1" applyProtection="1">
      <alignment wrapText="1"/>
      <protection locked="0"/>
    </xf>
    <xf numFmtId="0" fontId="3" fillId="0" borderId="4" xfId="0" applyFont="1" applyBorder="1" applyAlignment="1">
      <alignment horizontal="center"/>
    </xf>
    <xf numFmtId="1" fontId="3" fillId="0" borderId="22" xfId="0" applyNumberFormat="1" applyFont="1" applyBorder="1" applyAlignment="1">
      <alignment horizontal="center" vertical="top" wrapText="1"/>
    </xf>
    <xf numFmtId="1" fontId="3" fillId="4" borderId="20" xfId="0" applyNumberFormat="1" applyFont="1" applyFill="1" applyBorder="1" applyAlignment="1" applyProtection="1">
      <alignment horizontal="center" vertical="top" wrapText="1"/>
      <protection locked="0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1" fontId="3" fillId="2" borderId="8" xfId="0" applyNumberFormat="1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7" xfId="0" applyFont="1" applyFill="1" applyBorder="1" applyAlignment="1" applyProtection="1">
      <alignment horizontal="center" vertical="top" wrapText="1"/>
      <protection locked="0"/>
    </xf>
    <xf numFmtId="1" fontId="3" fillId="2" borderId="20" xfId="0" applyNumberFormat="1" applyFont="1" applyFill="1" applyBorder="1" applyAlignment="1" applyProtection="1">
      <alignment horizontal="right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2" fontId="3" fillId="0" borderId="26" xfId="0" applyNumberFormat="1" applyFont="1" applyBorder="1" applyAlignment="1">
      <alignment horizontal="center" vertical="top" wrapText="1"/>
    </xf>
    <xf numFmtId="1" fontId="3" fillId="2" borderId="4" xfId="0" applyNumberFormat="1" applyFont="1" applyFill="1" applyBorder="1" applyAlignment="1" applyProtection="1">
      <alignment horizontal="center" vertical="top"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 wrapText="1"/>
      <protection locked="0"/>
    </xf>
    <xf numFmtId="1" fontId="3" fillId="4" borderId="20" xfId="0" applyNumberFormat="1" applyFont="1" applyFill="1" applyBorder="1" applyAlignment="1" applyProtection="1">
      <alignment horizontal="right" wrapText="1"/>
      <protection locked="0"/>
    </xf>
    <xf numFmtId="0" fontId="3" fillId="0" borderId="9" xfId="0" applyFont="1" applyBorder="1"/>
    <xf numFmtId="0" fontId="3" fillId="0" borderId="10" xfId="0" applyFont="1" applyBorder="1"/>
    <xf numFmtId="1" fontId="3" fillId="0" borderId="10" xfId="0" applyNumberFormat="1" applyFont="1" applyBorder="1" applyAlignment="1">
      <alignment horizontal="center"/>
    </xf>
    <xf numFmtId="0" fontId="2" fillId="4" borderId="2" xfId="0" applyFont="1" applyFill="1" applyBorder="1"/>
    <xf numFmtId="0" fontId="1" fillId="4" borderId="4" xfId="0" applyFont="1" applyFill="1" applyBorder="1"/>
    <xf numFmtId="0" fontId="3" fillId="0" borderId="0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4" xfId="0" applyFont="1" applyBorder="1"/>
    <xf numFmtId="0" fontId="3" fillId="0" borderId="3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7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5">
    <cellStyle name="Обычный" xfId="0" builtinId="0"/>
    <cellStyle name="Обычный 2" xfId="4"/>
    <cellStyle name="Обычный 2 2" xfId="2"/>
    <cellStyle name="Обычный 2 3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5"/>
  <sheetViews>
    <sheetView tabSelected="1" workbookViewId="0">
      <pane xSplit="4" ySplit="5" topLeftCell="E159" activePane="bottomRight" state="frozen"/>
      <selection pane="topRight" activeCell="E1" sqref="E1"/>
      <selection pane="bottomLeft" activeCell="A6" sqref="A6"/>
      <selection pane="bottomRight" activeCell="S163" sqref="S16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2.7109375" style="1" customWidth="1"/>
    <col min="5" max="5" width="52.5703125" style="2" customWidth="1"/>
    <col min="6" max="6" width="9.28515625" style="21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" style="21" customWidth="1"/>
    <col min="12" max="12" width="9.140625" style="21"/>
    <col min="13" max="16384" width="9.140625" style="2"/>
  </cols>
  <sheetData>
    <row r="1" spans="1:12" ht="15" x14ac:dyDescent="0.25">
      <c r="A1" s="1" t="s">
        <v>7</v>
      </c>
      <c r="C1" s="171" t="s">
        <v>176</v>
      </c>
      <c r="D1" s="172"/>
      <c r="E1" s="172"/>
      <c r="F1" s="21" t="s">
        <v>16</v>
      </c>
      <c r="G1" s="2" t="s">
        <v>17</v>
      </c>
      <c r="H1" s="173" t="s">
        <v>174</v>
      </c>
      <c r="I1" s="173"/>
      <c r="J1" s="173"/>
      <c r="K1" s="173"/>
    </row>
    <row r="2" spans="1:12" ht="18" x14ac:dyDescent="0.2">
      <c r="A2" s="5" t="s">
        <v>6</v>
      </c>
      <c r="C2" s="2"/>
      <c r="G2" s="2" t="s">
        <v>18</v>
      </c>
      <c r="H2" s="173" t="s">
        <v>175</v>
      </c>
      <c r="I2" s="173"/>
      <c r="J2" s="173"/>
      <c r="K2" s="173"/>
    </row>
    <row r="3" spans="1:12" ht="17.25" customHeight="1" x14ac:dyDescent="0.2">
      <c r="A3" s="4" t="s">
        <v>8</v>
      </c>
      <c r="C3" s="2"/>
      <c r="D3" s="3"/>
      <c r="E3" s="7" t="s">
        <v>9</v>
      </c>
      <c r="G3" s="2" t="s">
        <v>19</v>
      </c>
      <c r="H3" s="11">
        <v>1</v>
      </c>
      <c r="I3" s="11">
        <v>6</v>
      </c>
      <c r="J3" s="12">
        <v>2026</v>
      </c>
      <c r="K3" s="29"/>
    </row>
    <row r="4" spans="1:12" ht="13.5" thickBot="1" x14ac:dyDescent="0.25">
      <c r="C4" s="2"/>
      <c r="D4" s="4"/>
      <c r="H4" s="10" t="s">
        <v>35</v>
      </c>
      <c r="I4" s="10" t="s">
        <v>36</v>
      </c>
      <c r="J4" s="10" t="s">
        <v>37</v>
      </c>
    </row>
    <row r="5" spans="1:12" ht="34.5" thickBot="1" x14ac:dyDescent="0.25">
      <c r="A5" s="8" t="s">
        <v>14</v>
      </c>
      <c r="B5" s="9" t="s">
        <v>15</v>
      </c>
      <c r="C5" s="6" t="s">
        <v>0</v>
      </c>
      <c r="D5" s="6" t="s">
        <v>13</v>
      </c>
      <c r="E5" s="6" t="s">
        <v>12</v>
      </c>
      <c r="F5" s="6" t="s">
        <v>33</v>
      </c>
      <c r="G5" s="6" t="s">
        <v>1</v>
      </c>
      <c r="H5" s="6" t="s">
        <v>2</v>
      </c>
      <c r="I5" s="6" t="s">
        <v>3</v>
      </c>
      <c r="J5" s="6" t="s">
        <v>10</v>
      </c>
      <c r="K5" s="19" t="s">
        <v>11</v>
      </c>
      <c r="L5" s="20" t="s">
        <v>34</v>
      </c>
    </row>
    <row r="6" spans="1:12" s="105" customFormat="1" ht="15" x14ac:dyDescent="0.25">
      <c r="A6" s="103">
        <v>1</v>
      </c>
      <c r="B6" s="104">
        <v>1</v>
      </c>
      <c r="C6" s="35" t="s">
        <v>20</v>
      </c>
      <c r="D6" s="160" t="s">
        <v>173</v>
      </c>
      <c r="E6" s="13" t="s">
        <v>87</v>
      </c>
      <c r="F6" s="22">
        <v>110</v>
      </c>
      <c r="G6" s="14">
        <v>18.39</v>
      </c>
      <c r="H6" s="14">
        <v>21.29</v>
      </c>
      <c r="I6" s="14">
        <v>7.38</v>
      </c>
      <c r="J6" s="14">
        <v>294.47000000000003</v>
      </c>
      <c r="K6" s="30" t="str">
        <f>"43/8"</f>
        <v>43/8</v>
      </c>
      <c r="L6" s="24">
        <v>122.93</v>
      </c>
    </row>
    <row r="7" spans="1:12" s="105" customFormat="1" ht="15" x14ac:dyDescent="0.25">
      <c r="A7" s="106"/>
      <c r="B7" s="107"/>
      <c r="C7" s="37"/>
      <c r="D7" s="36"/>
      <c r="E7" s="13" t="s">
        <v>88</v>
      </c>
      <c r="F7" s="22">
        <v>50</v>
      </c>
      <c r="G7" s="14">
        <v>0.36</v>
      </c>
      <c r="H7" s="14">
        <v>1.06</v>
      </c>
      <c r="I7" s="14">
        <v>2.59</v>
      </c>
      <c r="J7" s="14">
        <v>21.09</v>
      </c>
      <c r="K7" s="30" t="str">
        <f>"8/11"</f>
        <v>8/11</v>
      </c>
      <c r="L7" s="24"/>
    </row>
    <row r="8" spans="1:12" s="105" customFormat="1" ht="15" x14ac:dyDescent="0.25">
      <c r="A8" s="106"/>
      <c r="B8" s="107"/>
      <c r="C8" s="37"/>
      <c r="D8" s="38" t="s">
        <v>28</v>
      </c>
      <c r="E8" s="39" t="s">
        <v>89</v>
      </c>
      <c r="F8" s="40">
        <v>200</v>
      </c>
      <c r="G8" s="14">
        <v>7.07</v>
      </c>
      <c r="H8" s="14">
        <v>3.97</v>
      </c>
      <c r="I8" s="14">
        <v>45.48</v>
      </c>
      <c r="J8" s="14">
        <v>245.25</v>
      </c>
      <c r="K8" s="41" t="s">
        <v>51</v>
      </c>
      <c r="L8" s="24"/>
    </row>
    <row r="9" spans="1:12" s="105" customFormat="1" ht="15" x14ac:dyDescent="0.25">
      <c r="A9" s="106"/>
      <c r="B9" s="107"/>
      <c r="C9" s="37"/>
      <c r="D9" s="42" t="s">
        <v>22</v>
      </c>
      <c r="E9" s="13" t="s">
        <v>38</v>
      </c>
      <c r="F9" s="22">
        <v>200</v>
      </c>
      <c r="G9" s="14">
        <v>0.08</v>
      </c>
      <c r="H9" s="14">
        <v>0.02</v>
      </c>
      <c r="I9" s="14">
        <v>9.84</v>
      </c>
      <c r="J9" s="14">
        <v>37.802231999999989</v>
      </c>
      <c r="K9" s="30" t="str">
        <f>"27/10"</f>
        <v>27/10</v>
      </c>
      <c r="L9" s="24"/>
    </row>
    <row r="10" spans="1:12" s="105" customFormat="1" ht="15" x14ac:dyDescent="0.25">
      <c r="A10" s="106"/>
      <c r="B10" s="107"/>
      <c r="C10" s="37"/>
      <c r="D10" s="42" t="s">
        <v>30</v>
      </c>
      <c r="E10" s="43" t="s">
        <v>69</v>
      </c>
      <c r="F10" s="44">
        <v>40</v>
      </c>
      <c r="G10" s="45">
        <v>5</v>
      </c>
      <c r="H10" s="45">
        <v>3</v>
      </c>
      <c r="I10" s="45">
        <v>14</v>
      </c>
      <c r="J10" s="45">
        <v>104</v>
      </c>
      <c r="K10" s="46" t="s">
        <v>72</v>
      </c>
      <c r="L10" s="25"/>
    </row>
    <row r="11" spans="1:12" s="105" customFormat="1" ht="15" x14ac:dyDescent="0.25">
      <c r="A11" s="106"/>
      <c r="B11" s="107"/>
      <c r="C11" s="37"/>
      <c r="D11" s="42" t="s">
        <v>30</v>
      </c>
      <c r="E11" s="15" t="s">
        <v>41</v>
      </c>
      <c r="F11" s="23">
        <v>30</v>
      </c>
      <c r="G11" s="16">
        <v>2.0099999999999998</v>
      </c>
      <c r="H11" s="16">
        <v>0.21</v>
      </c>
      <c r="I11" s="16">
        <v>15.06</v>
      </c>
      <c r="J11" s="16">
        <v>63.162959999999991</v>
      </c>
      <c r="K11" s="31" t="str">
        <f>"пром."</f>
        <v>пром.</v>
      </c>
      <c r="L11" s="25"/>
    </row>
    <row r="12" spans="1:12" s="105" customFormat="1" ht="15" x14ac:dyDescent="0.25">
      <c r="A12" s="106"/>
      <c r="B12" s="107"/>
      <c r="C12" s="37"/>
      <c r="D12" s="36"/>
      <c r="E12" s="108"/>
      <c r="F12" s="109"/>
      <c r="G12" s="109"/>
      <c r="H12" s="109"/>
      <c r="I12" s="109"/>
      <c r="J12" s="109"/>
      <c r="K12" s="110"/>
      <c r="L12" s="111"/>
    </row>
    <row r="13" spans="1:12" s="105" customFormat="1" ht="15" x14ac:dyDescent="0.25">
      <c r="A13" s="106"/>
      <c r="B13" s="107"/>
      <c r="C13" s="37"/>
      <c r="D13" s="38"/>
      <c r="E13" s="112"/>
      <c r="F13" s="113"/>
      <c r="G13" s="114"/>
      <c r="H13" s="114"/>
      <c r="I13" s="114"/>
      <c r="J13" s="114"/>
      <c r="K13" s="115"/>
      <c r="L13" s="60"/>
    </row>
    <row r="14" spans="1:12" s="105" customFormat="1" ht="15" x14ac:dyDescent="0.25">
      <c r="A14" s="106"/>
      <c r="B14" s="107"/>
      <c r="C14" s="37"/>
      <c r="D14" s="47"/>
      <c r="E14" s="116"/>
      <c r="F14" s="117"/>
      <c r="G14" s="118"/>
      <c r="H14" s="118"/>
      <c r="I14" s="118"/>
      <c r="J14" s="118"/>
      <c r="K14" s="119"/>
      <c r="L14" s="120"/>
    </row>
    <row r="15" spans="1:12" s="105" customFormat="1" ht="15" x14ac:dyDescent="0.25">
      <c r="A15" s="121"/>
      <c r="B15" s="122"/>
      <c r="C15" s="48"/>
      <c r="D15" s="17" t="s">
        <v>32</v>
      </c>
      <c r="E15" s="123"/>
      <c r="F15" s="124">
        <f>SUM(F6:F14)</f>
        <v>630</v>
      </c>
      <c r="G15" s="90">
        <f>SUM(G6:G14)</f>
        <v>32.909999999999997</v>
      </c>
      <c r="H15" s="90">
        <f>SUM(H6:H14)</f>
        <v>29.549999999999997</v>
      </c>
      <c r="I15" s="90">
        <f>SUM(I6:I14)</f>
        <v>94.35</v>
      </c>
      <c r="J15" s="90">
        <f>SUM(J6:J14)</f>
        <v>765.77519199999995</v>
      </c>
      <c r="K15" s="92"/>
      <c r="L15" s="93">
        <f>SUM(L6:L14)</f>
        <v>122.93</v>
      </c>
    </row>
    <row r="16" spans="1:12" s="105" customFormat="1" ht="30" x14ac:dyDescent="0.25">
      <c r="A16" s="125">
        <f>A6</f>
        <v>1</v>
      </c>
      <c r="B16" s="126">
        <f>B6</f>
        <v>1</v>
      </c>
      <c r="C16" s="49" t="s">
        <v>24</v>
      </c>
      <c r="D16" s="42" t="s">
        <v>25</v>
      </c>
      <c r="E16" s="50" t="s">
        <v>60</v>
      </c>
      <c r="F16" s="51">
        <v>110</v>
      </c>
      <c r="G16" s="52">
        <v>1.54</v>
      </c>
      <c r="H16" s="53">
        <v>6.74</v>
      </c>
      <c r="I16" s="53">
        <v>11.39</v>
      </c>
      <c r="J16" s="53">
        <v>111.06</v>
      </c>
      <c r="K16" s="54" t="s">
        <v>63</v>
      </c>
      <c r="L16" s="24">
        <v>162.69</v>
      </c>
    </row>
    <row r="17" spans="1:12" s="105" customFormat="1" ht="15" x14ac:dyDescent="0.25">
      <c r="A17" s="106"/>
      <c r="B17" s="107"/>
      <c r="C17" s="37"/>
      <c r="D17" s="42" t="s">
        <v>26</v>
      </c>
      <c r="E17" s="39" t="s">
        <v>84</v>
      </c>
      <c r="F17" s="55">
        <v>275</v>
      </c>
      <c r="G17" s="14">
        <v>2.59</v>
      </c>
      <c r="H17" s="14">
        <v>5.96</v>
      </c>
      <c r="I17" s="14">
        <v>20.76</v>
      </c>
      <c r="J17" s="16">
        <v>144.72999999999999</v>
      </c>
      <c r="K17" s="56" t="s">
        <v>64</v>
      </c>
      <c r="L17" s="24"/>
    </row>
    <row r="18" spans="1:12" s="105" customFormat="1" ht="15" x14ac:dyDescent="0.25">
      <c r="A18" s="106"/>
      <c r="B18" s="107"/>
      <c r="C18" s="37"/>
      <c r="D18" s="42" t="s">
        <v>27</v>
      </c>
      <c r="E18" s="13" t="s">
        <v>91</v>
      </c>
      <c r="F18" s="22">
        <v>275</v>
      </c>
      <c r="G18" s="14">
        <v>20.350000000000001</v>
      </c>
      <c r="H18" s="14">
        <v>22.7</v>
      </c>
      <c r="I18" s="14">
        <v>50.48</v>
      </c>
      <c r="J18" s="14">
        <v>485.72</v>
      </c>
      <c r="K18" s="30" t="str">
        <f>"4/8"</f>
        <v>4/8</v>
      </c>
      <c r="L18" s="24"/>
    </row>
    <row r="19" spans="1:12" s="105" customFormat="1" ht="15" x14ac:dyDescent="0.25">
      <c r="A19" s="106"/>
      <c r="B19" s="107"/>
      <c r="C19" s="37"/>
      <c r="D19" s="42" t="s">
        <v>29</v>
      </c>
      <c r="E19" s="13" t="s">
        <v>90</v>
      </c>
      <c r="F19" s="22">
        <v>200</v>
      </c>
      <c r="G19" s="14">
        <v>1</v>
      </c>
      <c r="H19" s="14">
        <v>0.2</v>
      </c>
      <c r="I19" s="14">
        <v>20.6</v>
      </c>
      <c r="J19" s="14">
        <v>86.48</v>
      </c>
      <c r="K19" s="30" t="str">
        <f>"пром."</f>
        <v>пром.</v>
      </c>
      <c r="L19" s="24"/>
    </row>
    <row r="20" spans="1:12" s="105" customFormat="1" ht="15" x14ac:dyDescent="0.25">
      <c r="A20" s="106"/>
      <c r="B20" s="107"/>
      <c r="C20" s="37"/>
      <c r="D20" s="42" t="s">
        <v>30</v>
      </c>
      <c r="E20" s="13" t="s">
        <v>41</v>
      </c>
      <c r="F20" s="22">
        <v>60</v>
      </c>
      <c r="G20" s="14">
        <v>4.0199999999999996</v>
      </c>
      <c r="H20" s="14">
        <v>0.42</v>
      </c>
      <c r="I20" s="14">
        <v>30.12</v>
      </c>
      <c r="J20" s="14">
        <v>126.33</v>
      </c>
      <c r="K20" s="30" t="str">
        <f>"пром."</f>
        <v>пром.</v>
      </c>
      <c r="L20" s="24"/>
    </row>
    <row r="21" spans="1:12" s="105" customFormat="1" ht="15" x14ac:dyDescent="0.25">
      <c r="A21" s="106"/>
      <c r="B21" s="107"/>
      <c r="C21" s="37"/>
      <c r="D21" s="42" t="s">
        <v>31</v>
      </c>
      <c r="E21" s="39" t="s">
        <v>42</v>
      </c>
      <c r="F21" s="57">
        <v>72</v>
      </c>
      <c r="G21" s="16">
        <v>4.75</v>
      </c>
      <c r="H21" s="16">
        <v>0.86</v>
      </c>
      <c r="I21" s="16">
        <v>30.02</v>
      </c>
      <c r="J21" s="16">
        <v>139.22999999999999</v>
      </c>
      <c r="K21" s="31" t="str">
        <f>"пром."</f>
        <v>пром.</v>
      </c>
      <c r="L21" s="25"/>
    </row>
    <row r="22" spans="1:12" s="105" customFormat="1" ht="15" x14ac:dyDescent="0.25">
      <c r="A22" s="106"/>
      <c r="B22" s="107"/>
      <c r="C22" s="37"/>
      <c r="D22" s="38"/>
      <c r="E22" s="112"/>
      <c r="F22" s="113"/>
      <c r="G22" s="114"/>
      <c r="H22" s="114"/>
      <c r="I22" s="114"/>
      <c r="J22" s="114"/>
      <c r="K22" s="115"/>
      <c r="L22" s="120"/>
    </row>
    <row r="23" spans="1:12" s="105" customFormat="1" ht="15" x14ac:dyDescent="0.25">
      <c r="A23" s="106"/>
      <c r="B23" s="107"/>
      <c r="C23" s="37"/>
      <c r="D23" s="47"/>
      <c r="E23" s="116"/>
      <c r="F23" s="117"/>
      <c r="G23" s="118"/>
      <c r="H23" s="118"/>
      <c r="I23" s="118"/>
      <c r="J23" s="118"/>
      <c r="K23" s="119"/>
      <c r="L23" s="120"/>
    </row>
    <row r="24" spans="1:12" s="105" customFormat="1" ht="18" customHeight="1" x14ac:dyDescent="0.25">
      <c r="A24" s="121"/>
      <c r="B24" s="122"/>
      <c r="C24" s="48"/>
      <c r="D24" s="17" t="s">
        <v>32</v>
      </c>
      <c r="E24" s="123"/>
      <c r="F24" s="124">
        <f>SUM(F16:F23)</f>
        <v>992</v>
      </c>
      <c r="G24" s="90">
        <f>SUM(G16:G23)</f>
        <v>34.25</v>
      </c>
      <c r="H24" s="90">
        <f>SUM(H16:H23)</f>
        <v>36.880000000000003</v>
      </c>
      <c r="I24" s="90">
        <f>SUM(I16:I23)</f>
        <v>163.37</v>
      </c>
      <c r="J24" s="90">
        <f>SUM(J16:J23)</f>
        <v>1093.55</v>
      </c>
      <c r="K24" s="92"/>
      <c r="L24" s="93">
        <f>SUM(L16:L23)</f>
        <v>162.69</v>
      </c>
    </row>
    <row r="25" spans="1:12" s="105" customFormat="1" ht="15.75" thickBot="1" x14ac:dyDescent="0.3">
      <c r="A25" s="127">
        <f>A6</f>
        <v>1</v>
      </c>
      <c r="B25" s="128">
        <f>B6</f>
        <v>1</v>
      </c>
      <c r="C25" s="166" t="s">
        <v>4</v>
      </c>
      <c r="D25" s="167"/>
      <c r="E25" s="129"/>
      <c r="F25" s="130">
        <f>F15+F24</f>
        <v>1622</v>
      </c>
      <c r="G25" s="130">
        <f>G15+G24</f>
        <v>67.16</v>
      </c>
      <c r="H25" s="130">
        <f>H15+H24</f>
        <v>66.430000000000007</v>
      </c>
      <c r="I25" s="130">
        <f>I15+I24</f>
        <v>257.72000000000003</v>
      </c>
      <c r="J25" s="130">
        <f>J15+J24</f>
        <v>1859.3251919999998</v>
      </c>
      <c r="K25" s="131"/>
      <c r="L25" s="132">
        <f>L15+L24</f>
        <v>285.62</v>
      </c>
    </row>
    <row r="26" spans="1:12" s="105" customFormat="1" ht="30" x14ac:dyDescent="0.25">
      <c r="A26" s="133">
        <v>1</v>
      </c>
      <c r="B26" s="107">
        <v>2</v>
      </c>
      <c r="C26" s="37" t="s">
        <v>20</v>
      </c>
      <c r="D26" s="36" t="s">
        <v>21</v>
      </c>
      <c r="E26" s="50" t="s">
        <v>126</v>
      </c>
      <c r="F26" s="51">
        <v>260</v>
      </c>
      <c r="G26" s="52">
        <v>31.72</v>
      </c>
      <c r="H26" s="52">
        <v>28.6</v>
      </c>
      <c r="I26" s="53">
        <v>59.48</v>
      </c>
      <c r="J26" s="53">
        <v>617.70000000000005</v>
      </c>
      <c r="K26" s="58" t="s">
        <v>92</v>
      </c>
      <c r="L26" s="59">
        <v>169.84</v>
      </c>
    </row>
    <row r="27" spans="1:12" s="105" customFormat="1" ht="15" x14ac:dyDescent="0.25">
      <c r="A27" s="133"/>
      <c r="B27" s="107"/>
      <c r="C27" s="37"/>
      <c r="D27" s="42" t="s">
        <v>29</v>
      </c>
      <c r="E27" s="13" t="s">
        <v>93</v>
      </c>
      <c r="F27" s="22">
        <v>200</v>
      </c>
      <c r="G27" s="14">
        <v>0.08</v>
      </c>
      <c r="H27" s="14">
        <v>0.02</v>
      </c>
      <c r="I27" s="14">
        <v>22.33</v>
      </c>
      <c r="J27" s="14">
        <v>91.53</v>
      </c>
      <c r="K27" s="30" t="s">
        <v>44</v>
      </c>
      <c r="L27" s="24"/>
    </row>
    <row r="28" spans="1:12" s="105" customFormat="1" ht="15" x14ac:dyDescent="0.25">
      <c r="A28" s="133"/>
      <c r="B28" s="107"/>
      <c r="C28" s="37"/>
      <c r="D28" s="42" t="s">
        <v>30</v>
      </c>
      <c r="E28" s="13" t="s">
        <v>41</v>
      </c>
      <c r="F28" s="22">
        <v>60</v>
      </c>
      <c r="G28" s="14">
        <v>4.0199999999999996</v>
      </c>
      <c r="H28" s="14">
        <v>0.42</v>
      </c>
      <c r="I28" s="14">
        <v>30.12</v>
      </c>
      <c r="J28" s="14">
        <v>126.33</v>
      </c>
      <c r="K28" s="30" t="str">
        <f>"пром."</f>
        <v>пром.</v>
      </c>
      <c r="L28" s="60"/>
    </row>
    <row r="29" spans="1:12" s="105" customFormat="1" ht="15" x14ac:dyDescent="0.25">
      <c r="A29" s="133"/>
      <c r="B29" s="107"/>
      <c r="C29" s="37"/>
      <c r="D29" s="38" t="s">
        <v>23</v>
      </c>
      <c r="E29" s="39" t="s">
        <v>94</v>
      </c>
      <c r="F29" s="113">
        <v>180</v>
      </c>
      <c r="G29" s="61">
        <v>0.72</v>
      </c>
      <c r="H29" s="61">
        <v>0.72</v>
      </c>
      <c r="I29" s="53">
        <v>20.88</v>
      </c>
      <c r="J29" s="134">
        <v>87.62</v>
      </c>
      <c r="K29" s="56" t="s">
        <v>44</v>
      </c>
      <c r="L29" s="120"/>
    </row>
    <row r="30" spans="1:12" s="105" customFormat="1" ht="15" x14ac:dyDescent="0.25">
      <c r="A30" s="133"/>
      <c r="B30" s="107"/>
      <c r="C30" s="37"/>
      <c r="D30" s="47"/>
      <c r="E30" s="116"/>
      <c r="F30" s="117"/>
      <c r="G30" s="118"/>
      <c r="H30" s="118"/>
      <c r="I30" s="118"/>
      <c r="J30" s="118"/>
      <c r="K30" s="119"/>
      <c r="L30" s="120"/>
    </row>
    <row r="31" spans="1:12" s="105" customFormat="1" ht="15" x14ac:dyDescent="0.25">
      <c r="A31" s="135"/>
      <c r="B31" s="122"/>
      <c r="C31" s="48"/>
      <c r="D31" s="17" t="s">
        <v>32</v>
      </c>
      <c r="E31" s="123"/>
      <c r="F31" s="90">
        <f>SUM(F26:F30)</f>
        <v>700</v>
      </c>
      <c r="G31" s="90">
        <f>SUM(G26:G30)</f>
        <v>36.539999999999992</v>
      </c>
      <c r="H31" s="90">
        <f>SUM(H26:H30)</f>
        <v>29.76</v>
      </c>
      <c r="I31" s="90">
        <f>SUM(I26:I30)</f>
        <v>132.81</v>
      </c>
      <c r="J31" s="90">
        <f>SUM(J26:J30)</f>
        <v>923.18000000000006</v>
      </c>
      <c r="K31" s="136"/>
      <c r="L31" s="101">
        <f>SUM(L26:L30)</f>
        <v>169.84</v>
      </c>
    </row>
    <row r="32" spans="1:12" s="105" customFormat="1" ht="15" x14ac:dyDescent="0.25">
      <c r="A32" s="126">
        <v>1</v>
      </c>
      <c r="B32" s="126">
        <v>2</v>
      </c>
      <c r="C32" s="49" t="s">
        <v>24</v>
      </c>
      <c r="D32" s="42" t="s">
        <v>25</v>
      </c>
      <c r="E32" s="13" t="s">
        <v>95</v>
      </c>
      <c r="F32" s="22">
        <v>110</v>
      </c>
      <c r="G32" s="14">
        <v>1.1100000000000001</v>
      </c>
      <c r="H32" s="16">
        <v>6.66</v>
      </c>
      <c r="I32" s="16">
        <v>5.27</v>
      </c>
      <c r="J32" s="16">
        <v>84.43</v>
      </c>
      <c r="K32" s="30" t="str">
        <f>"20/1"</f>
        <v>20/1</v>
      </c>
      <c r="L32" s="62">
        <v>148.03</v>
      </c>
    </row>
    <row r="33" spans="1:12" s="105" customFormat="1" ht="15" x14ac:dyDescent="0.25">
      <c r="A33" s="133"/>
      <c r="B33" s="107"/>
      <c r="C33" s="37"/>
      <c r="D33" s="42" t="s">
        <v>26</v>
      </c>
      <c r="E33" s="39" t="s">
        <v>77</v>
      </c>
      <c r="F33" s="57">
        <v>300</v>
      </c>
      <c r="G33" s="53">
        <v>9.66</v>
      </c>
      <c r="H33" s="53">
        <v>2.94</v>
      </c>
      <c r="I33" s="53">
        <v>37.89</v>
      </c>
      <c r="J33" s="53">
        <v>210.55</v>
      </c>
      <c r="K33" s="56" t="s">
        <v>46</v>
      </c>
      <c r="L33" s="63"/>
    </row>
    <row r="34" spans="1:12" s="105" customFormat="1" ht="15" x14ac:dyDescent="0.25">
      <c r="A34" s="133"/>
      <c r="B34" s="107"/>
      <c r="C34" s="37"/>
      <c r="D34" s="42" t="s">
        <v>27</v>
      </c>
      <c r="E34" s="64" t="s">
        <v>48</v>
      </c>
      <c r="F34" s="57">
        <v>110</v>
      </c>
      <c r="G34" s="14">
        <v>18.71</v>
      </c>
      <c r="H34" s="14">
        <v>3.97</v>
      </c>
      <c r="I34" s="14">
        <v>10.220000000000001</v>
      </c>
      <c r="J34" s="18">
        <v>151.79</v>
      </c>
      <c r="K34" s="56" t="s">
        <v>50</v>
      </c>
      <c r="L34" s="63"/>
    </row>
    <row r="35" spans="1:12" s="105" customFormat="1" ht="15" x14ac:dyDescent="0.25">
      <c r="A35" s="133"/>
      <c r="B35" s="107"/>
      <c r="C35" s="37"/>
      <c r="D35" s="42" t="s">
        <v>28</v>
      </c>
      <c r="E35" s="65" t="s">
        <v>74</v>
      </c>
      <c r="F35" s="66">
        <v>200</v>
      </c>
      <c r="G35" s="14">
        <v>4.66</v>
      </c>
      <c r="H35" s="14">
        <v>3.8</v>
      </c>
      <c r="I35" s="14">
        <v>23.14</v>
      </c>
      <c r="J35" s="18">
        <v>134.82</v>
      </c>
      <c r="K35" s="56" t="s">
        <v>76</v>
      </c>
      <c r="L35" s="63"/>
    </row>
    <row r="36" spans="1:12" s="105" customFormat="1" ht="15" x14ac:dyDescent="0.25">
      <c r="A36" s="133"/>
      <c r="B36" s="107"/>
      <c r="C36" s="37"/>
      <c r="D36" s="42" t="s">
        <v>29</v>
      </c>
      <c r="E36" s="39" t="s">
        <v>118</v>
      </c>
      <c r="F36" s="57">
        <v>200</v>
      </c>
      <c r="G36" s="14">
        <v>4.1500000000000004</v>
      </c>
      <c r="H36" s="14">
        <v>4.8899999999999997</v>
      </c>
      <c r="I36" s="14">
        <v>29.43</v>
      </c>
      <c r="J36" s="14">
        <v>176.78094999999999</v>
      </c>
      <c r="K36" s="56" t="s">
        <v>96</v>
      </c>
      <c r="L36" s="24"/>
    </row>
    <row r="37" spans="1:12" s="105" customFormat="1" ht="15" x14ac:dyDescent="0.25">
      <c r="A37" s="133"/>
      <c r="B37" s="107"/>
      <c r="C37" s="37"/>
      <c r="D37" s="42" t="s">
        <v>30</v>
      </c>
      <c r="E37" s="13" t="s">
        <v>41</v>
      </c>
      <c r="F37" s="22">
        <v>30</v>
      </c>
      <c r="G37" s="14">
        <v>2.0099999999999998</v>
      </c>
      <c r="H37" s="14">
        <v>0.21</v>
      </c>
      <c r="I37" s="14">
        <v>15.06</v>
      </c>
      <c r="J37" s="14">
        <v>63.16</v>
      </c>
      <c r="K37" s="30" t="str">
        <f>"пром."</f>
        <v>пром.</v>
      </c>
      <c r="L37" s="24"/>
    </row>
    <row r="38" spans="1:12" s="105" customFormat="1" ht="15" x14ac:dyDescent="0.25">
      <c r="A38" s="133"/>
      <c r="B38" s="107"/>
      <c r="C38" s="37"/>
      <c r="D38" s="42" t="s">
        <v>31</v>
      </c>
      <c r="E38" s="39" t="s">
        <v>42</v>
      </c>
      <c r="F38" s="57">
        <v>72</v>
      </c>
      <c r="G38" s="16">
        <v>4.75</v>
      </c>
      <c r="H38" s="16">
        <v>0.86</v>
      </c>
      <c r="I38" s="16">
        <v>30.02</v>
      </c>
      <c r="J38" s="16">
        <v>139.22999999999999</v>
      </c>
      <c r="K38" s="31" t="str">
        <f>"пром."</f>
        <v>пром.</v>
      </c>
      <c r="L38" s="25"/>
    </row>
    <row r="39" spans="1:12" s="105" customFormat="1" ht="15" x14ac:dyDescent="0.25">
      <c r="A39" s="133"/>
      <c r="B39" s="107"/>
      <c r="C39" s="37"/>
      <c r="D39" s="47"/>
      <c r="E39" s="116"/>
      <c r="F39" s="117"/>
      <c r="G39" s="114"/>
      <c r="H39" s="114"/>
      <c r="I39" s="114"/>
      <c r="J39" s="137"/>
      <c r="K39" s="119"/>
      <c r="L39" s="120"/>
    </row>
    <row r="40" spans="1:12" s="105" customFormat="1" ht="15" x14ac:dyDescent="0.25">
      <c r="A40" s="133"/>
      <c r="B40" s="107"/>
      <c r="C40" s="37"/>
      <c r="D40" s="47"/>
      <c r="E40" s="116"/>
      <c r="F40" s="117"/>
      <c r="G40" s="118"/>
      <c r="H40" s="118"/>
      <c r="I40" s="118"/>
      <c r="J40" s="118"/>
      <c r="K40" s="119"/>
      <c r="L40" s="120"/>
    </row>
    <row r="41" spans="1:12" s="105" customFormat="1" ht="15" x14ac:dyDescent="0.25">
      <c r="A41" s="135"/>
      <c r="B41" s="122"/>
      <c r="C41" s="48"/>
      <c r="D41" s="17" t="s">
        <v>32</v>
      </c>
      <c r="E41" s="123"/>
      <c r="F41" s="90">
        <f>SUM(F32:F40)</f>
        <v>1022</v>
      </c>
      <c r="G41" s="90">
        <f>SUM(G32:G40)</f>
        <v>45.05</v>
      </c>
      <c r="H41" s="90">
        <f>SUM(H32:H40)</f>
        <v>23.330000000000002</v>
      </c>
      <c r="I41" s="90">
        <f t="shared" ref="I41:L41" si="0">SUM(I32:I40)</f>
        <v>151.03</v>
      </c>
      <c r="J41" s="90">
        <f t="shared" si="0"/>
        <v>960.76094999999987</v>
      </c>
      <c r="K41" s="90">
        <f t="shared" si="0"/>
        <v>0</v>
      </c>
      <c r="L41" s="90">
        <f t="shared" si="0"/>
        <v>148.03</v>
      </c>
    </row>
    <row r="42" spans="1:12" s="105" customFormat="1" ht="15.75" customHeight="1" thickBot="1" x14ac:dyDescent="0.3">
      <c r="A42" s="138">
        <v>1</v>
      </c>
      <c r="B42" s="138">
        <v>2</v>
      </c>
      <c r="C42" s="166" t="s">
        <v>4</v>
      </c>
      <c r="D42" s="167"/>
      <c r="E42" s="129"/>
      <c r="F42" s="139">
        <f>F31+F41</f>
        <v>1722</v>
      </c>
      <c r="G42" s="130">
        <f>G31+G41</f>
        <v>81.589999999999989</v>
      </c>
      <c r="H42" s="130">
        <f>H31+H41</f>
        <v>53.09</v>
      </c>
      <c r="I42" s="130">
        <f>I31+I41</f>
        <v>283.84000000000003</v>
      </c>
      <c r="J42" s="130">
        <f>J31+J41</f>
        <v>1883.9409499999999</v>
      </c>
      <c r="K42" s="131"/>
      <c r="L42" s="132">
        <f>L31+L41</f>
        <v>317.87</v>
      </c>
    </row>
    <row r="43" spans="1:12" s="105" customFormat="1" ht="15" x14ac:dyDescent="0.25">
      <c r="A43" s="103">
        <v>1</v>
      </c>
      <c r="B43" s="104">
        <v>3</v>
      </c>
      <c r="C43" s="35" t="s">
        <v>20</v>
      </c>
      <c r="D43" s="36" t="s">
        <v>21</v>
      </c>
      <c r="E43" s="13" t="s">
        <v>97</v>
      </c>
      <c r="F43" s="22">
        <v>220</v>
      </c>
      <c r="G43" s="14">
        <v>5.51</v>
      </c>
      <c r="H43" s="14">
        <v>7.69</v>
      </c>
      <c r="I43" s="14">
        <v>35.340000000000003</v>
      </c>
      <c r="J43" s="14">
        <v>231.21</v>
      </c>
      <c r="K43" s="67" t="s">
        <v>78</v>
      </c>
      <c r="L43" s="68">
        <v>69.88</v>
      </c>
    </row>
    <row r="44" spans="1:12" s="105" customFormat="1" ht="15" x14ac:dyDescent="0.25">
      <c r="A44" s="106"/>
      <c r="B44" s="107"/>
      <c r="C44" s="37"/>
      <c r="D44" s="42" t="s">
        <v>22</v>
      </c>
      <c r="E44" s="39" t="s">
        <v>38</v>
      </c>
      <c r="F44" s="69">
        <v>200</v>
      </c>
      <c r="G44" s="14">
        <v>0.08</v>
      </c>
      <c r="H44" s="14">
        <v>0.02</v>
      </c>
      <c r="I44" s="14">
        <v>9.84</v>
      </c>
      <c r="J44" s="14">
        <v>37.802231999999989</v>
      </c>
      <c r="K44" s="30" t="str">
        <f>"27/10"</f>
        <v>27/10</v>
      </c>
      <c r="L44" s="63"/>
    </row>
    <row r="45" spans="1:12" s="105" customFormat="1" ht="15" x14ac:dyDescent="0.25">
      <c r="A45" s="106"/>
      <c r="B45" s="107"/>
      <c r="C45" s="37"/>
      <c r="D45" s="42" t="s">
        <v>30</v>
      </c>
      <c r="E45" s="39" t="s">
        <v>98</v>
      </c>
      <c r="F45" s="57">
        <v>40</v>
      </c>
      <c r="G45" s="53">
        <v>3.88</v>
      </c>
      <c r="H45" s="53">
        <v>7.7</v>
      </c>
      <c r="I45" s="53">
        <v>23.58</v>
      </c>
      <c r="J45" s="70">
        <v>181.08</v>
      </c>
      <c r="K45" s="56" t="s">
        <v>113</v>
      </c>
      <c r="L45" s="63"/>
    </row>
    <row r="46" spans="1:12" s="105" customFormat="1" ht="15" x14ac:dyDescent="0.25">
      <c r="A46" s="106"/>
      <c r="B46" s="107"/>
      <c r="C46" s="37"/>
      <c r="D46" s="42" t="s">
        <v>30</v>
      </c>
      <c r="E46" s="13" t="s">
        <v>41</v>
      </c>
      <c r="F46" s="22">
        <v>30</v>
      </c>
      <c r="G46" s="14">
        <v>2.0099999999999998</v>
      </c>
      <c r="H46" s="14">
        <v>0.21</v>
      </c>
      <c r="I46" s="14">
        <v>15.06</v>
      </c>
      <c r="J46" s="14">
        <v>63.16</v>
      </c>
      <c r="K46" s="30" t="str">
        <f>"пром."</f>
        <v>пром.</v>
      </c>
      <c r="L46" s="63"/>
    </row>
    <row r="47" spans="1:12" s="105" customFormat="1" ht="15" x14ac:dyDescent="0.25">
      <c r="A47" s="106"/>
      <c r="B47" s="107"/>
      <c r="C47" s="37"/>
      <c r="D47" s="42" t="s">
        <v>23</v>
      </c>
      <c r="E47" s="15" t="s">
        <v>79</v>
      </c>
      <c r="F47" s="55">
        <v>230</v>
      </c>
      <c r="G47" s="16">
        <v>1.84</v>
      </c>
      <c r="H47" s="16">
        <v>0.46</v>
      </c>
      <c r="I47" s="16">
        <v>22</v>
      </c>
      <c r="J47" s="16">
        <v>94</v>
      </c>
      <c r="K47" s="41" t="s">
        <v>44</v>
      </c>
      <c r="L47" s="120"/>
    </row>
    <row r="48" spans="1:12" s="105" customFormat="1" ht="15" x14ac:dyDescent="0.25">
      <c r="A48" s="106"/>
      <c r="B48" s="107"/>
      <c r="C48" s="37"/>
      <c r="D48" s="47"/>
      <c r="E48" s="116"/>
      <c r="F48" s="117"/>
      <c r="G48" s="118"/>
      <c r="H48" s="118"/>
      <c r="I48" s="118"/>
      <c r="J48" s="118"/>
      <c r="K48" s="119"/>
      <c r="L48" s="120"/>
    </row>
    <row r="49" spans="1:12" s="105" customFormat="1" ht="15" x14ac:dyDescent="0.25">
      <c r="A49" s="106"/>
      <c r="B49" s="107"/>
      <c r="C49" s="37"/>
      <c r="D49" s="47"/>
      <c r="E49" s="116"/>
      <c r="F49" s="117"/>
      <c r="G49" s="118"/>
      <c r="H49" s="118"/>
      <c r="I49" s="118"/>
      <c r="J49" s="118"/>
      <c r="K49" s="119"/>
      <c r="L49" s="120"/>
    </row>
    <row r="50" spans="1:12" s="105" customFormat="1" ht="15" x14ac:dyDescent="0.25">
      <c r="A50" s="121"/>
      <c r="B50" s="122"/>
      <c r="C50" s="48"/>
      <c r="D50" s="17" t="s">
        <v>32</v>
      </c>
      <c r="E50" s="123"/>
      <c r="F50" s="124">
        <f>SUM(F43:F49)</f>
        <v>720</v>
      </c>
      <c r="G50" s="90">
        <f>SUM(G43:G49)</f>
        <v>13.319999999999999</v>
      </c>
      <c r="H50" s="90">
        <f>SUM(H43:H49)</f>
        <v>16.080000000000002</v>
      </c>
      <c r="I50" s="90">
        <f>SUM(I43:I49)</f>
        <v>105.82000000000001</v>
      </c>
      <c r="J50" s="90">
        <f>SUM(J43:J49)</f>
        <v>607.25223199999994</v>
      </c>
      <c r="K50" s="92"/>
      <c r="L50" s="93">
        <f>SUM(L43:L49)</f>
        <v>69.88</v>
      </c>
    </row>
    <row r="51" spans="1:12" s="105" customFormat="1" ht="15" x14ac:dyDescent="0.25">
      <c r="A51" s="125">
        <f>A43</f>
        <v>1</v>
      </c>
      <c r="B51" s="126">
        <f>B43</f>
        <v>3</v>
      </c>
      <c r="C51" s="49" t="s">
        <v>24</v>
      </c>
      <c r="D51" s="42" t="s">
        <v>25</v>
      </c>
      <c r="E51" s="13" t="s">
        <v>99</v>
      </c>
      <c r="F51" s="22">
        <v>110</v>
      </c>
      <c r="G51" s="14">
        <v>0.86</v>
      </c>
      <c r="H51" s="14">
        <v>0.11</v>
      </c>
      <c r="I51" s="14">
        <v>3.77</v>
      </c>
      <c r="J51" s="52">
        <v>17.170000000000002</v>
      </c>
      <c r="K51" s="30" t="str">
        <f>"44/1"</f>
        <v>44/1</v>
      </c>
      <c r="L51" s="62">
        <v>113.92</v>
      </c>
    </row>
    <row r="52" spans="1:12" s="105" customFormat="1" ht="15.75" customHeight="1" x14ac:dyDescent="0.25">
      <c r="A52" s="106"/>
      <c r="B52" s="107"/>
      <c r="C52" s="37"/>
      <c r="D52" s="42" t="s">
        <v>26</v>
      </c>
      <c r="E52" s="39" t="s">
        <v>101</v>
      </c>
      <c r="F52" s="55">
        <v>275</v>
      </c>
      <c r="G52" s="53">
        <v>2.0699999999999998</v>
      </c>
      <c r="H52" s="53">
        <v>5.75</v>
      </c>
      <c r="I52" s="53">
        <v>12.18</v>
      </c>
      <c r="J52" s="70">
        <v>154.19999999999999</v>
      </c>
      <c r="K52" s="56" t="s">
        <v>100</v>
      </c>
      <c r="L52" s="63"/>
    </row>
    <row r="53" spans="1:12" s="105" customFormat="1" ht="15" x14ac:dyDescent="0.25">
      <c r="A53" s="106"/>
      <c r="B53" s="107"/>
      <c r="C53" s="37"/>
      <c r="D53" s="42" t="s">
        <v>27</v>
      </c>
      <c r="E53" s="39" t="s">
        <v>61</v>
      </c>
      <c r="F53" s="57">
        <v>110</v>
      </c>
      <c r="G53" s="71">
        <v>6.89</v>
      </c>
      <c r="H53" s="71">
        <v>7.11</v>
      </c>
      <c r="I53" s="71">
        <v>7.06</v>
      </c>
      <c r="J53" s="71">
        <v>238.51</v>
      </c>
      <c r="K53" s="56" t="s">
        <v>65</v>
      </c>
      <c r="L53" s="63"/>
    </row>
    <row r="54" spans="1:12" s="105" customFormat="1" ht="15" x14ac:dyDescent="0.25">
      <c r="A54" s="106"/>
      <c r="B54" s="107"/>
      <c r="C54" s="37"/>
      <c r="D54" s="42" t="s">
        <v>28</v>
      </c>
      <c r="E54" s="13" t="s">
        <v>81</v>
      </c>
      <c r="F54" s="22">
        <v>200</v>
      </c>
      <c r="G54" s="14">
        <v>3.34</v>
      </c>
      <c r="H54" s="14">
        <v>5.3</v>
      </c>
      <c r="I54" s="14">
        <v>23.13</v>
      </c>
      <c r="J54" s="14">
        <v>147.20033857999999</v>
      </c>
      <c r="K54" s="30" t="str">
        <f>"32/3"</f>
        <v>32/3</v>
      </c>
      <c r="L54" s="24"/>
    </row>
    <row r="55" spans="1:12" s="105" customFormat="1" ht="15" x14ac:dyDescent="0.25">
      <c r="A55" s="106"/>
      <c r="B55" s="107"/>
      <c r="C55" s="37"/>
      <c r="D55" s="42" t="s">
        <v>29</v>
      </c>
      <c r="E55" s="39" t="s">
        <v>49</v>
      </c>
      <c r="F55" s="57">
        <v>200</v>
      </c>
      <c r="G55" s="53">
        <v>0</v>
      </c>
      <c r="H55" s="53">
        <v>0</v>
      </c>
      <c r="I55" s="53">
        <v>19</v>
      </c>
      <c r="J55" s="53">
        <v>74</v>
      </c>
      <c r="K55" s="56" t="s">
        <v>52</v>
      </c>
      <c r="L55" s="25"/>
    </row>
    <row r="56" spans="1:12" s="105" customFormat="1" ht="15" x14ac:dyDescent="0.25">
      <c r="A56" s="106"/>
      <c r="B56" s="107"/>
      <c r="C56" s="37"/>
      <c r="D56" s="42" t="s">
        <v>30</v>
      </c>
      <c r="E56" s="13" t="s">
        <v>41</v>
      </c>
      <c r="F56" s="22">
        <v>60</v>
      </c>
      <c r="G56" s="14">
        <v>4.0199999999999996</v>
      </c>
      <c r="H56" s="14">
        <v>0.42</v>
      </c>
      <c r="I56" s="14">
        <v>30.12</v>
      </c>
      <c r="J56" s="14">
        <v>126.32591999999998</v>
      </c>
      <c r="K56" s="30" t="str">
        <f>"пром."</f>
        <v>пром.</v>
      </c>
      <c r="L56" s="24"/>
    </row>
    <row r="57" spans="1:12" s="105" customFormat="1" ht="15" x14ac:dyDescent="0.25">
      <c r="A57" s="106"/>
      <c r="B57" s="107"/>
      <c r="C57" s="37"/>
      <c r="D57" s="42" t="s">
        <v>31</v>
      </c>
      <c r="E57" s="39" t="s">
        <v>42</v>
      </c>
      <c r="F57" s="57">
        <v>72</v>
      </c>
      <c r="G57" s="16">
        <v>3.34</v>
      </c>
      <c r="H57" s="16">
        <v>5.3</v>
      </c>
      <c r="I57" s="16">
        <v>23.13</v>
      </c>
      <c r="J57" s="16">
        <v>147.19999999999999</v>
      </c>
      <c r="K57" s="31" t="str">
        <f>"пром."</f>
        <v>пром.</v>
      </c>
      <c r="L57" s="25"/>
    </row>
    <row r="58" spans="1:12" s="105" customFormat="1" ht="15" x14ac:dyDescent="0.25">
      <c r="A58" s="106"/>
      <c r="B58" s="107"/>
      <c r="C58" s="37"/>
      <c r="D58" s="42"/>
      <c r="E58" s="15"/>
      <c r="F58" s="23"/>
      <c r="G58" s="16"/>
      <c r="H58" s="16"/>
      <c r="I58" s="16"/>
      <c r="J58" s="16"/>
      <c r="K58" s="41"/>
      <c r="L58" s="120"/>
    </row>
    <row r="59" spans="1:12" s="105" customFormat="1" ht="15" x14ac:dyDescent="0.25">
      <c r="A59" s="106"/>
      <c r="B59" s="107"/>
      <c r="C59" s="37"/>
      <c r="D59" s="47"/>
      <c r="E59" s="116"/>
      <c r="F59" s="117"/>
      <c r="G59" s="118"/>
      <c r="H59" s="118"/>
      <c r="I59" s="118"/>
      <c r="J59" s="118"/>
      <c r="K59" s="119"/>
      <c r="L59" s="120"/>
    </row>
    <row r="60" spans="1:12" s="105" customFormat="1" ht="15" x14ac:dyDescent="0.25">
      <c r="A60" s="121"/>
      <c r="B60" s="122"/>
      <c r="C60" s="48"/>
      <c r="D60" s="17" t="s">
        <v>32</v>
      </c>
      <c r="E60" s="123"/>
      <c r="F60" s="124">
        <f>SUM(F51:F59)</f>
        <v>1027</v>
      </c>
      <c r="G60" s="90">
        <f>SUM(G51:G59)</f>
        <v>20.52</v>
      </c>
      <c r="H60" s="90">
        <f>SUM(H51:H59)</f>
        <v>23.990000000000002</v>
      </c>
      <c r="I60" s="90">
        <f>SUM(I51:I59)</f>
        <v>118.39</v>
      </c>
      <c r="J60" s="90">
        <f>SUM(J51:J59)</f>
        <v>904.60625858000003</v>
      </c>
      <c r="K60" s="92"/>
      <c r="L60" s="93">
        <f>SUM(L51:L59)</f>
        <v>113.92</v>
      </c>
    </row>
    <row r="61" spans="1:12" s="105" customFormat="1" ht="15.75" customHeight="1" thickBot="1" x14ac:dyDescent="0.3">
      <c r="A61" s="127">
        <f>A43</f>
        <v>1</v>
      </c>
      <c r="B61" s="128">
        <f>B43</f>
        <v>3</v>
      </c>
      <c r="C61" s="166" t="s">
        <v>4</v>
      </c>
      <c r="D61" s="167"/>
      <c r="E61" s="129"/>
      <c r="F61" s="139">
        <f>F50+F60</f>
        <v>1747</v>
      </c>
      <c r="G61" s="130">
        <f>G50+G60</f>
        <v>33.839999999999996</v>
      </c>
      <c r="H61" s="130">
        <f>H50+H60</f>
        <v>40.070000000000007</v>
      </c>
      <c r="I61" s="130">
        <f>I50+I60</f>
        <v>224.21</v>
      </c>
      <c r="J61" s="130">
        <f>J50+J60</f>
        <v>1511.8584905799999</v>
      </c>
      <c r="K61" s="131"/>
      <c r="L61" s="132">
        <f>L50+L60</f>
        <v>183.8</v>
      </c>
    </row>
    <row r="62" spans="1:12" s="105" customFormat="1" ht="15" x14ac:dyDescent="0.25">
      <c r="A62" s="103">
        <v>1</v>
      </c>
      <c r="B62" s="104">
        <v>4</v>
      </c>
      <c r="C62" s="35" t="s">
        <v>20</v>
      </c>
      <c r="D62" s="36" t="s">
        <v>21</v>
      </c>
      <c r="E62" s="72" t="s">
        <v>102</v>
      </c>
      <c r="F62" s="73">
        <v>220</v>
      </c>
      <c r="G62" s="74">
        <v>17</v>
      </c>
      <c r="H62" s="52">
        <v>4</v>
      </c>
      <c r="I62" s="52">
        <v>9</v>
      </c>
      <c r="J62" s="52">
        <v>246.67</v>
      </c>
      <c r="K62" s="67" t="s">
        <v>105</v>
      </c>
      <c r="L62" s="26">
        <v>115.63</v>
      </c>
    </row>
    <row r="63" spans="1:12" s="105" customFormat="1" ht="15" x14ac:dyDescent="0.25">
      <c r="A63" s="106"/>
      <c r="B63" s="107"/>
      <c r="C63" s="37"/>
      <c r="D63" s="42" t="s">
        <v>29</v>
      </c>
      <c r="E63" s="13" t="s">
        <v>68</v>
      </c>
      <c r="F63" s="22">
        <v>200</v>
      </c>
      <c r="G63" s="53">
        <v>3.37</v>
      </c>
      <c r="H63" s="53">
        <v>3.72</v>
      </c>
      <c r="I63" s="53">
        <v>13.14</v>
      </c>
      <c r="J63" s="16">
        <v>96.54</v>
      </c>
      <c r="K63" s="56" t="s">
        <v>44</v>
      </c>
      <c r="L63" s="24"/>
    </row>
    <row r="64" spans="1:12" s="105" customFormat="1" ht="15" x14ac:dyDescent="0.25">
      <c r="A64" s="106"/>
      <c r="B64" s="107"/>
      <c r="C64" s="37"/>
      <c r="D64" s="42" t="s">
        <v>30</v>
      </c>
      <c r="E64" s="39" t="s">
        <v>69</v>
      </c>
      <c r="F64" s="57">
        <v>40</v>
      </c>
      <c r="G64" s="53">
        <v>4.91</v>
      </c>
      <c r="H64" s="53">
        <v>2.93</v>
      </c>
      <c r="I64" s="53">
        <v>14.07</v>
      </c>
      <c r="J64" s="16">
        <v>104.07</v>
      </c>
      <c r="K64" s="56" t="s">
        <v>106</v>
      </c>
      <c r="L64" s="24"/>
    </row>
    <row r="65" spans="1:12" s="105" customFormat="1" ht="15" x14ac:dyDescent="0.25">
      <c r="A65" s="106"/>
      <c r="B65" s="107"/>
      <c r="C65" s="37"/>
      <c r="D65" s="42" t="s">
        <v>30</v>
      </c>
      <c r="E65" s="39" t="s">
        <v>104</v>
      </c>
      <c r="F65" s="57">
        <v>30</v>
      </c>
      <c r="G65" s="53">
        <v>2</v>
      </c>
      <c r="H65" s="53">
        <v>0</v>
      </c>
      <c r="I65" s="53">
        <v>15</v>
      </c>
      <c r="J65" s="16">
        <v>63.16</v>
      </c>
      <c r="K65" s="56" t="s">
        <v>44</v>
      </c>
      <c r="L65" s="25"/>
    </row>
    <row r="66" spans="1:12" s="105" customFormat="1" ht="15" x14ac:dyDescent="0.25">
      <c r="A66" s="106"/>
      <c r="B66" s="107"/>
      <c r="C66" s="37"/>
      <c r="D66" s="42" t="s">
        <v>23</v>
      </c>
      <c r="E66" s="39" t="s">
        <v>103</v>
      </c>
      <c r="F66" s="57">
        <v>230</v>
      </c>
      <c r="G66" s="53">
        <v>3.45</v>
      </c>
      <c r="H66" s="53">
        <v>1.1499999999999999</v>
      </c>
      <c r="I66" s="53">
        <v>52.21</v>
      </c>
      <c r="J66" s="70">
        <v>219.65</v>
      </c>
      <c r="K66" s="56" t="s">
        <v>44</v>
      </c>
      <c r="L66" s="63"/>
    </row>
    <row r="67" spans="1:12" s="105" customFormat="1" ht="15" x14ac:dyDescent="0.25">
      <c r="A67" s="106"/>
      <c r="B67" s="107"/>
      <c r="C67" s="37"/>
      <c r="D67" s="47"/>
      <c r="E67" s="140"/>
      <c r="F67" s="141"/>
      <c r="G67" s="118"/>
      <c r="H67" s="118"/>
      <c r="I67" s="118"/>
      <c r="J67" s="142"/>
      <c r="K67" s="143"/>
      <c r="L67" s="144"/>
    </row>
    <row r="68" spans="1:12" s="105" customFormat="1" ht="15" x14ac:dyDescent="0.25">
      <c r="A68" s="106"/>
      <c r="B68" s="107"/>
      <c r="C68" s="37"/>
      <c r="D68" s="47"/>
      <c r="E68" s="116"/>
      <c r="F68" s="117"/>
      <c r="G68" s="118"/>
      <c r="H68" s="118"/>
      <c r="I68" s="118"/>
      <c r="J68" s="118"/>
      <c r="K68" s="119"/>
      <c r="L68" s="120"/>
    </row>
    <row r="69" spans="1:12" s="105" customFormat="1" ht="15" x14ac:dyDescent="0.25">
      <c r="A69" s="121"/>
      <c r="B69" s="122"/>
      <c r="C69" s="48"/>
      <c r="D69" s="17" t="s">
        <v>32</v>
      </c>
      <c r="E69" s="123"/>
      <c r="F69" s="124">
        <f>SUM(F62:F68)</f>
        <v>720</v>
      </c>
      <c r="G69" s="90">
        <f>SUM(G62:G68)</f>
        <v>30.73</v>
      </c>
      <c r="H69" s="90">
        <f>SUM(H62:H68)</f>
        <v>11.8</v>
      </c>
      <c r="I69" s="90">
        <f>SUM(I62:I68)</f>
        <v>103.42</v>
      </c>
      <c r="J69" s="90">
        <f>SUM(J62:J68)</f>
        <v>730.08999999999992</v>
      </c>
      <c r="K69" s="92"/>
      <c r="L69" s="93">
        <f>SUM(L62:L68)</f>
        <v>115.63</v>
      </c>
    </row>
    <row r="70" spans="1:12" s="105" customFormat="1" ht="15" x14ac:dyDescent="0.25">
      <c r="A70" s="125">
        <f>A62</f>
        <v>1</v>
      </c>
      <c r="B70" s="126">
        <f>B62</f>
        <v>4</v>
      </c>
      <c r="C70" s="49" t="s">
        <v>24</v>
      </c>
      <c r="D70" s="42" t="s">
        <v>25</v>
      </c>
      <c r="E70" s="50" t="s">
        <v>107</v>
      </c>
      <c r="F70" s="51">
        <v>110</v>
      </c>
      <c r="G70" s="14">
        <v>1.29</v>
      </c>
      <c r="H70" s="14">
        <v>6.56</v>
      </c>
      <c r="I70" s="14">
        <v>12.45</v>
      </c>
      <c r="J70" s="14">
        <v>108.1846304</v>
      </c>
      <c r="K70" s="56" t="s">
        <v>54</v>
      </c>
      <c r="L70" s="24">
        <v>138.29</v>
      </c>
    </row>
    <row r="71" spans="1:12" s="105" customFormat="1" ht="15" x14ac:dyDescent="0.25">
      <c r="A71" s="106"/>
      <c r="B71" s="107"/>
      <c r="C71" s="37"/>
      <c r="D71" s="42" t="s">
        <v>26</v>
      </c>
      <c r="E71" s="39" t="s">
        <v>108</v>
      </c>
      <c r="F71" s="57">
        <v>275</v>
      </c>
      <c r="G71" s="14">
        <v>2.12</v>
      </c>
      <c r="H71" s="14">
        <v>3.33</v>
      </c>
      <c r="I71" s="14">
        <v>11.02</v>
      </c>
      <c r="J71" s="14">
        <v>78.65238930999999</v>
      </c>
      <c r="K71" s="56" t="s">
        <v>55</v>
      </c>
      <c r="L71" s="24"/>
    </row>
    <row r="72" spans="1:12" s="105" customFormat="1" ht="15" x14ac:dyDescent="0.25">
      <c r="A72" s="106"/>
      <c r="B72" s="107"/>
      <c r="C72" s="37"/>
      <c r="D72" s="42" t="s">
        <v>27</v>
      </c>
      <c r="E72" s="39" t="s">
        <v>109</v>
      </c>
      <c r="F72" s="57">
        <v>130</v>
      </c>
      <c r="G72" s="14">
        <v>15.23</v>
      </c>
      <c r="H72" s="14">
        <v>7.18</v>
      </c>
      <c r="I72" s="14">
        <v>7.47</v>
      </c>
      <c r="J72" s="14">
        <v>155.03281949999999</v>
      </c>
      <c r="K72" s="56" t="s">
        <v>56</v>
      </c>
      <c r="L72" s="24"/>
    </row>
    <row r="73" spans="1:12" s="105" customFormat="1" ht="15" x14ac:dyDescent="0.25">
      <c r="A73" s="106"/>
      <c r="B73" s="107"/>
      <c r="C73" s="37"/>
      <c r="D73" s="42" t="s">
        <v>28</v>
      </c>
      <c r="E73" s="13" t="s">
        <v>110</v>
      </c>
      <c r="F73" s="22">
        <v>200</v>
      </c>
      <c r="G73" s="14">
        <v>4.84</v>
      </c>
      <c r="H73" s="14">
        <v>4.24</v>
      </c>
      <c r="I73" s="14">
        <v>51.02</v>
      </c>
      <c r="J73" s="14">
        <v>262.32997</v>
      </c>
      <c r="K73" s="30" t="str">
        <f>"32/3"</f>
        <v>32/3</v>
      </c>
      <c r="L73" s="24"/>
    </row>
    <row r="74" spans="1:12" s="105" customFormat="1" ht="15" x14ac:dyDescent="0.25">
      <c r="A74" s="106"/>
      <c r="B74" s="107"/>
      <c r="C74" s="37"/>
      <c r="D74" s="42" t="s">
        <v>29</v>
      </c>
      <c r="E74" s="39" t="s">
        <v>62</v>
      </c>
      <c r="F74" s="57">
        <v>200</v>
      </c>
      <c r="G74" s="14">
        <v>0.45</v>
      </c>
      <c r="H74" s="14">
        <v>0.14000000000000001</v>
      </c>
      <c r="I74" s="14">
        <v>22.76</v>
      </c>
      <c r="J74" s="14">
        <v>88.570040000000006</v>
      </c>
      <c r="K74" s="56" t="s">
        <v>66</v>
      </c>
      <c r="L74" s="24"/>
    </row>
    <row r="75" spans="1:12" s="105" customFormat="1" ht="15" x14ac:dyDescent="0.25">
      <c r="A75" s="106"/>
      <c r="B75" s="107"/>
      <c r="C75" s="37"/>
      <c r="D75" s="42" t="s">
        <v>30</v>
      </c>
      <c r="E75" s="13" t="s">
        <v>41</v>
      </c>
      <c r="F75" s="22">
        <v>60</v>
      </c>
      <c r="G75" s="14">
        <v>4.0199999999999996</v>
      </c>
      <c r="H75" s="14">
        <v>0.42</v>
      </c>
      <c r="I75" s="14">
        <v>30.12</v>
      </c>
      <c r="J75" s="14">
        <v>126.32591999999998</v>
      </c>
      <c r="K75" s="30" t="str">
        <f>"пром."</f>
        <v>пром.</v>
      </c>
      <c r="L75" s="24"/>
    </row>
    <row r="76" spans="1:12" s="105" customFormat="1" ht="15" x14ac:dyDescent="0.25">
      <c r="A76" s="106"/>
      <c r="B76" s="107"/>
      <c r="C76" s="37"/>
      <c r="D76" s="42" t="s">
        <v>31</v>
      </c>
      <c r="E76" s="39" t="s">
        <v>42</v>
      </c>
      <c r="F76" s="57">
        <v>72</v>
      </c>
      <c r="G76" s="16">
        <v>4.75</v>
      </c>
      <c r="H76" s="16">
        <v>0.86</v>
      </c>
      <c r="I76" s="16">
        <v>30.02</v>
      </c>
      <c r="J76" s="16">
        <v>139.2336</v>
      </c>
      <c r="K76" s="31" t="str">
        <f>"пром."</f>
        <v>пром.</v>
      </c>
      <c r="L76" s="25"/>
    </row>
    <row r="77" spans="1:12" s="105" customFormat="1" ht="15" x14ac:dyDescent="0.25">
      <c r="A77" s="106"/>
      <c r="B77" s="107"/>
      <c r="C77" s="37"/>
      <c r="D77" s="38"/>
      <c r="E77" s="39"/>
      <c r="F77" s="113"/>
      <c r="G77" s="61"/>
      <c r="H77" s="61"/>
      <c r="I77" s="53"/>
      <c r="J77" s="145"/>
      <c r="K77" s="56"/>
      <c r="L77" s="120"/>
    </row>
    <row r="78" spans="1:12" s="105" customFormat="1" ht="15" x14ac:dyDescent="0.25">
      <c r="A78" s="106"/>
      <c r="B78" s="107"/>
      <c r="C78" s="37"/>
      <c r="D78" s="47"/>
      <c r="E78" s="116"/>
      <c r="F78" s="117"/>
      <c r="G78" s="118"/>
      <c r="H78" s="118"/>
      <c r="I78" s="118"/>
      <c r="J78" s="118"/>
      <c r="K78" s="119"/>
      <c r="L78" s="120"/>
    </row>
    <row r="79" spans="1:12" s="105" customFormat="1" ht="15" x14ac:dyDescent="0.25">
      <c r="A79" s="121"/>
      <c r="B79" s="122"/>
      <c r="C79" s="48"/>
      <c r="D79" s="17" t="s">
        <v>32</v>
      </c>
      <c r="E79" s="123"/>
      <c r="F79" s="124">
        <f>SUM(F70:F78)</f>
        <v>1047</v>
      </c>
      <c r="G79" s="90">
        <f>SUM(G70:G78)</f>
        <v>32.700000000000003</v>
      </c>
      <c r="H79" s="90">
        <f>SUM(H70:H78)</f>
        <v>22.730000000000004</v>
      </c>
      <c r="I79" s="90">
        <f>SUM(I70:I78)</f>
        <v>164.86</v>
      </c>
      <c r="J79" s="90">
        <f>SUM(J70:J78)</f>
        <v>958.3293692100001</v>
      </c>
      <c r="K79" s="92"/>
      <c r="L79" s="93">
        <f>SUM(L70:L78)</f>
        <v>138.29</v>
      </c>
    </row>
    <row r="80" spans="1:12" s="105" customFormat="1" ht="15.75" customHeight="1" thickBot="1" x14ac:dyDescent="0.3">
      <c r="A80" s="127">
        <f>A62</f>
        <v>1</v>
      </c>
      <c r="B80" s="128">
        <f>B62</f>
        <v>4</v>
      </c>
      <c r="C80" s="166" t="s">
        <v>4</v>
      </c>
      <c r="D80" s="167"/>
      <c r="E80" s="129"/>
      <c r="F80" s="139">
        <f>F69+F79</f>
        <v>1767</v>
      </c>
      <c r="G80" s="130">
        <f>G69+G79</f>
        <v>63.430000000000007</v>
      </c>
      <c r="H80" s="130">
        <f>H69+H79</f>
        <v>34.53</v>
      </c>
      <c r="I80" s="130">
        <f>I69+I79</f>
        <v>268.28000000000003</v>
      </c>
      <c r="J80" s="130">
        <f>J69+J79</f>
        <v>1688.41936921</v>
      </c>
      <c r="K80" s="131"/>
      <c r="L80" s="132">
        <f>L69+L79</f>
        <v>253.92</v>
      </c>
    </row>
    <row r="81" spans="1:12" s="105" customFormat="1" ht="15" x14ac:dyDescent="0.25">
      <c r="A81" s="103">
        <v>1</v>
      </c>
      <c r="B81" s="104">
        <v>5</v>
      </c>
      <c r="C81" s="35" t="s">
        <v>20</v>
      </c>
      <c r="D81" s="159" t="s">
        <v>168</v>
      </c>
      <c r="E81" s="13" t="s">
        <v>111</v>
      </c>
      <c r="F81" s="22">
        <v>220</v>
      </c>
      <c r="G81" s="14">
        <v>7.02</v>
      </c>
      <c r="H81" s="14">
        <v>8.15</v>
      </c>
      <c r="I81" s="14">
        <v>32.08</v>
      </c>
      <c r="J81" s="14">
        <v>226.17</v>
      </c>
      <c r="K81" s="67" t="s">
        <v>112</v>
      </c>
      <c r="L81" s="24">
        <v>72.37</v>
      </c>
    </row>
    <row r="82" spans="1:12" s="105" customFormat="1" ht="15" x14ac:dyDescent="0.25">
      <c r="A82" s="106"/>
      <c r="B82" s="107"/>
      <c r="C82" s="37"/>
      <c r="D82" s="42" t="s">
        <v>22</v>
      </c>
      <c r="E82" s="39" t="s">
        <v>83</v>
      </c>
      <c r="F82" s="57">
        <v>200</v>
      </c>
      <c r="G82" s="14">
        <v>2.92</v>
      </c>
      <c r="H82" s="14">
        <v>3.16</v>
      </c>
      <c r="I82" s="14">
        <v>14.44</v>
      </c>
      <c r="J82" s="53">
        <v>95.2</v>
      </c>
      <c r="K82" s="56" t="s">
        <v>82</v>
      </c>
      <c r="L82" s="24"/>
    </row>
    <row r="83" spans="1:12" s="105" customFormat="1" ht="15" x14ac:dyDescent="0.25">
      <c r="A83" s="106"/>
      <c r="B83" s="107"/>
      <c r="C83" s="37"/>
      <c r="D83" s="42" t="s">
        <v>30</v>
      </c>
      <c r="E83" s="39" t="s">
        <v>98</v>
      </c>
      <c r="F83" s="57">
        <v>40</v>
      </c>
      <c r="G83" s="53">
        <v>3.88</v>
      </c>
      <c r="H83" s="53">
        <v>7.7</v>
      </c>
      <c r="I83" s="53">
        <v>23.58</v>
      </c>
      <c r="J83" s="70">
        <v>181.08</v>
      </c>
      <c r="K83" s="56" t="s">
        <v>113</v>
      </c>
      <c r="L83" s="24"/>
    </row>
    <row r="84" spans="1:12" s="105" customFormat="1" ht="14.25" customHeight="1" x14ac:dyDescent="0.25">
      <c r="A84" s="106"/>
      <c r="B84" s="107"/>
      <c r="C84" s="37"/>
      <c r="D84" s="42" t="s">
        <v>30</v>
      </c>
      <c r="E84" s="39" t="s">
        <v>41</v>
      </c>
      <c r="F84" s="57">
        <v>30</v>
      </c>
      <c r="G84" s="14">
        <v>2.0099999999999998</v>
      </c>
      <c r="H84" s="14">
        <v>0.21</v>
      </c>
      <c r="I84" s="14">
        <v>15.06</v>
      </c>
      <c r="J84" s="14">
        <v>63.162959999999991</v>
      </c>
      <c r="K84" s="56" t="s">
        <v>44</v>
      </c>
      <c r="L84" s="24"/>
    </row>
    <row r="85" spans="1:12" s="105" customFormat="1" ht="15" x14ac:dyDescent="0.25">
      <c r="A85" s="106"/>
      <c r="B85" s="107"/>
      <c r="C85" s="37"/>
      <c r="D85" s="42" t="s">
        <v>71</v>
      </c>
      <c r="E85" s="39" t="s">
        <v>70</v>
      </c>
      <c r="F85" s="57">
        <v>120</v>
      </c>
      <c r="G85" s="14">
        <v>7.08</v>
      </c>
      <c r="H85" s="14">
        <v>5.64</v>
      </c>
      <c r="I85" s="14">
        <v>92.52</v>
      </c>
      <c r="J85" s="14">
        <v>440.09</v>
      </c>
      <c r="K85" s="41" t="s">
        <v>44</v>
      </c>
      <c r="L85" s="24"/>
    </row>
    <row r="86" spans="1:12" s="105" customFormat="1" ht="15" x14ac:dyDescent="0.25">
      <c r="A86" s="106"/>
      <c r="B86" s="107"/>
      <c r="C86" s="37"/>
      <c r="D86" s="42"/>
      <c r="E86" s="15"/>
      <c r="F86" s="23"/>
      <c r="G86" s="16"/>
      <c r="H86" s="16"/>
      <c r="I86" s="16"/>
      <c r="J86" s="16"/>
      <c r="K86" s="41"/>
      <c r="L86" s="75"/>
    </row>
    <row r="87" spans="1:12" s="105" customFormat="1" ht="15" x14ac:dyDescent="0.25">
      <c r="A87" s="106"/>
      <c r="B87" s="107"/>
      <c r="C87" s="37"/>
      <c r="D87" s="42"/>
      <c r="E87" s="15"/>
      <c r="F87" s="23"/>
      <c r="G87" s="16"/>
      <c r="H87" s="16"/>
      <c r="I87" s="16"/>
      <c r="J87" s="16"/>
      <c r="K87" s="41"/>
      <c r="L87" s="25"/>
    </row>
    <row r="88" spans="1:12" s="105" customFormat="1" ht="15" x14ac:dyDescent="0.25">
      <c r="A88" s="106"/>
      <c r="B88" s="107"/>
      <c r="C88" s="37"/>
      <c r="D88" s="47"/>
      <c r="E88" s="116"/>
      <c r="F88" s="117"/>
      <c r="G88" s="118"/>
      <c r="H88" s="118"/>
      <c r="I88" s="118"/>
      <c r="J88" s="118"/>
      <c r="K88" s="119"/>
      <c r="L88" s="120"/>
    </row>
    <row r="89" spans="1:12" s="105" customFormat="1" ht="15" x14ac:dyDescent="0.25">
      <c r="A89" s="121"/>
      <c r="B89" s="122"/>
      <c r="C89" s="48"/>
      <c r="D89" s="17" t="s">
        <v>32</v>
      </c>
      <c r="E89" s="123"/>
      <c r="F89" s="90">
        <f>SUM(F81:F88)</f>
        <v>610</v>
      </c>
      <c r="G89" s="90">
        <f>SUM(G81:G88)</f>
        <v>22.91</v>
      </c>
      <c r="H89" s="90">
        <f>SUM(H81:H88)</f>
        <v>24.860000000000003</v>
      </c>
      <c r="I89" s="90">
        <f>SUM(I81:I88)</f>
        <v>177.68</v>
      </c>
      <c r="J89" s="90">
        <f>SUM(J81:J88)</f>
        <v>1005.7029600000001</v>
      </c>
      <c r="K89" s="92"/>
      <c r="L89" s="93">
        <f>SUM(L81:L88)</f>
        <v>72.37</v>
      </c>
    </row>
    <row r="90" spans="1:12" s="105" customFormat="1" ht="15" x14ac:dyDescent="0.25">
      <c r="A90" s="125">
        <f>A81</f>
        <v>1</v>
      </c>
      <c r="B90" s="126">
        <f>B81</f>
        <v>5</v>
      </c>
      <c r="C90" s="49" t="s">
        <v>24</v>
      </c>
      <c r="D90" s="42" t="s">
        <v>25</v>
      </c>
      <c r="E90" s="50" t="s">
        <v>115</v>
      </c>
      <c r="F90" s="51">
        <v>110</v>
      </c>
      <c r="G90" s="14">
        <v>1.52</v>
      </c>
      <c r="H90" s="14">
        <v>6.56</v>
      </c>
      <c r="I90" s="14">
        <v>9.92</v>
      </c>
      <c r="J90" s="14">
        <v>98.850560424000008</v>
      </c>
      <c r="K90" s="54" t="s">
        <v>114</v>
      </c>
      <c r="L90" s="24">
        <v>154.16</v>
      </c>
    </row>
    <row r="91" spans="1:12" s="105" customFormat="1" ht="30" x14ac:dyDescent="0.25">
      <c r="A91" s="106"/>
      <c r="B91" s="107"/>
      <c r="C91" s="37"/>
      <c r="D91" s="42" t="s">
        <v>26</v>
      </c>
      <c r="E91" s="39" t="s">
        <v>119</v>
      </c>
      <c r="F91" s="55">
        <v>300</v>
      </c>
      <c r="G91" s="14">
        <v>1.87</v>
      </c>
      <c r="H91" s="14">
        <v>3.07</v>
      </c>
      <c r="I91" s="14">
        <v>14.5</v>
      </c>
      <c r="J91" s="14">
        <v>92.047258499999998</v>
      </c>
      <c r="K91" s="56" t="s">
        <v>116</v>
      </c>
      <c r="L91" s="24"/>
    </row>
    <row r="92" spans="1:12" s="105" customFormat="1" ht="15" x14ac:dyDescent="0.25">
      <c r="A92" s="106"/>
      <c r="B92" s="107"/>
      <c r="C92" s="37"/>
      <c r="D92" s="42" t="s">
        <v>27</v>
      </c>
      <c r="E92" s="39" t="s">
        <v>80</v>
      </c>
      <c r="F92" s="57">
        <v>110</v>
      </c>
      <c r="G92" s="14">
        <v>5.13</v>
      </c>
      <c r="H92" s="14">
        <v>3.67</v>
      </c>
      <c r="I92" s="14">
        <v>0.3</v>
      </c>
      <c r="J92" s="14">
        <v>54.555624999999999</v>
      </c>
      <c r="K92" s="56" t="s">
        <v>117</v>
      </c>
      <c r="L92" s="24"/>
    </row>
    <row r="93" spans="1:12" s="105" customFormat="1" ht="15" x14ac:dyDescent="0.25">
      <c r="A93" s="106"/>
      <c r="B93" s="107"/>
      <c r="C93" s="37"/>
      <c r="D93" s="42" t="s">
        <v>28</v>
      </c>
      <c r="E93" s="39" t="s">
        <v>57</v>
      </c>
      <c r="F93" s="76">
        <v>200</v>
      </c>
      <c r="G93" s="14">
        <v>14.02</v>
      </c>
      <c r="H93" s="14">
        <v>15.64</v>
      </c>
      <c r="I93" s="14">
        <v>3.2</v>
      </c>
      <c r="J93" s="14">
        <v>210.14272995833312</v>
      </c>
      <c r="K93" s="77" t="s">
        <v>59</v>
      </c>
      <c r="L93" s="24"/>
    </row>
    <row r="94" spans="1:12" s="105" customFormat="1" ht="15" x14ac:dyDescent="0.25">
      <c r="A94" s="106"/>
      <c r="B94" s="107"/>
      <c r="C94" s="37"/>
      <c r="D94" s="42" t="s">
        <v>29</v>
      </c>
      <c r="E94" s="39" t="s">
        <v>118</v>
      </c>
      <c r="F94" s="57">
        <v>200</v>
      </c>
      <c r="G94" s="14">
        <v>4.1500000000000004</v>
      </c>
      <c r="H94" s="14">
        <v>4.8899999999999997</v>
      </c>
      <c r="I94" s="14">
        <v>29.43</v>
      </c>
      <c r="J94" s="14">
        <v>176.78094999999999</v>
      </c>
      <c r="K94" s="56" t="s">
        <v>96</v>
      </c>
      <c r="L94" s="24"/>
    </row>
    <row r="95" spans="1:12" s="105" customFormat="1" ht="15" x14ac:dyDescent="0.25">
      <c r="A95" s="106"/>
      <c r="B95" s="107"/>
      <c r="C95" s="37"/>
      <c r="D95" s="42" t="s">
        <v>30</v>
      </c>
      <c r="E95" s="13" t="s">
        <v>41</v>
      </c>
      <c r="F95" s="22">
        <v>60</v>
      </c>
      <c r="G95" s="14">
        <v>4.0199999999999996</v>
      </c>
      <c r="H95" s="14">
        <v>0.42</v>
      </c>
      <c r="I95" s="14">
        <v>30.12</v>
      </c>
      <c r="J95" s="14">
        <v>126.32591999999998</v>
      </c>
      <c r="K95" s="30" t="str">
        <f>"пром."</f>
        <v>пром.</v>
      </c>
      <c r="L95" s="24"/>
    </row>
    <row r="96" spans="1:12" s="105" customFormat="1" ht="15" x14ac:dyDescent="0.25">
      <c r="A96" s="106"/>
      <c r="B96" s="107"/>
      <c r="C96" s="37"/>
      <c r="D96" s="42" t="s">
        <v>31</v>
      </c>
      <c r="E96" s="39" t="s">
        <v>42</v>
      </c>
      <c r="F96" s="57">
        <v>72</v>
      </c>
      <c r="G96" s="16">
        <v>4.75</v>
      </c>
      <c r="H96" s="16">
        <v>0.86</v>
      </c>
      <c r="I96" s="16">
        <v>30.02</v>
      </c>
      <c r="J96" s="16">
        <v>139.2336</v>
      </c>
      <c r="K96" s="31" t="str">
        <f>"пром."</f>
        <v>пром.</v>
      </c>
      <c r="L96" s="24"/>
    </row>
    <row r="97" spans="1:12" s="105" customFormat="1" ht="15" x14ac:dyDescent="0.25">
      <c r="A97" s="106"/>
      <c r="B97" s="107"/>
      <c r="C97" s="37"/>
      <c r="D97" s="47"/>
      <c r="E97" s="116"/>
      <c r="F97" s="117"/>
      <c r="G97" s="16"/>
      <c r="H97" s="16"/>
      <c r="I97" s="16"/>
      <c r="J97" s="16"/>
      <c r="K97" s="119"/>
      <c r="L97" s="120"/>
    </row>
    <row r="98" spans="1:12" s="105" customFormat="1" ht="15" x14ac:dyDescent="0.25">
      <c r="A98" s="121"/>
      <c r="B98" s="122"/>
      <c r="C98" s="48"/>
      <c r="D98" s="17" t="s">
        <v>32</v>
      </c>
      <c r="E98" s="123"/>
      <c r="F98" s="90">
        <f>SUM(F90:F97)</f>
        <v>1052</v>
      </c>
      <c r="G98" s="90">
        <f>SUM(G90:G97)</f>
        <v>35.459999999999994</v>
      </c>
      <c r="H98" s="90">
        <f>SUM(H90:H97)</f>
        <v>35.11</v>
      </c>
      <c r="I98" s="90">
        <f>SUM(I90:I97)</f>
        <v>117.49</v>
      </c>
      <c r="J98" s="90">
        <f>SUM(J90:J97)</f>
        <v>897.9366438823331</v>
      </c>
      <c r="K98" s="92"/>
      <c r="L98" s="93">
        <f>SUM(L90:L97)</f>
        <v>154.16</v>
      </c>
    </row>
    <row r="99" spans="1:12" s="105" customFormat="1" ht="15.75" customHeight="1" thickBot="1" x14ac:dyDescent="0.3">
      <c r="A99" s="127">
        <f>A81</f>
        <v>1</v>
      </c>
      <c r="B99" s="128">
        <f>B81</f>
        <v>5</v>
      </c>
      <c r="C99" s="166" t="s">
        <v>4</v>
      </c>
      <c r="D99" s="167"/>
      <c r="E99" s="129"/>
      <c r="F99" s="139">
        <f>F89+F98</f>
        <v>1662</v>
      </c>
      <c r="G99" s="130">
        <f>G89+G98</f>
        <v>58.36999999999999</v>
      </c>
      <c r="H99" s="130">
        <f>H89+H98</f>
        <v>59.97</v>
      </c>
      <c r="I99" s="130">
        <f>I89+I98</f>
        <v>295.17</v>
      </c>
      <c r="J99" s="130">
        <f>J89+J98</f>
        <v>1903.6396038823332</v>
      </c>
      <c r="K99" s="131"/>
      <c r="L99" s="132">
        <f>L89+L98</f>
        <v>226.53</v>
      </c>
    </row>
    <row r="100" spans="1:12" s="105" customFormat="1" ht="20.25" customHeight="1" x14ac:dyDescent="0.25">
      <c r="A100" s="103">
        <v>2</v>
      </c>
      <c r="B100" s="104">
        <v>1</v>
      </c>
      <c r="C100" s="35" t="s">
        <v>20</v>
      </c>
      <c r="D100" s="42" t="s">
        <v>27</v>
      </c>
      <c r="E100" s="72" t="s">
        <v>120</v>
      </c>
      <c r="F100" s="78">
        <v>110</v>
      </c>
      <c r="G100" s="14">
        <v>15.31</v>
      </c>
      <c r="H100" s="14">
        <v>16.45</v>
      </c>
      <c r="I100" s="14">
        <v>7.22</v>
      </c>
      <c r="J100" s="14">
        <v>236.625471632</v>
      </c>
      <c r="K100" s="79" t="s">
        <v>67</v>
      </c>
      <c r="L100" s="25">
        <v>118.62</v>
      </c>
    </row>
    <row r="101" spans="1:12" s="105" customFormat="1" ht="15" x14ac:dyDescent="0.25">
      <c r="A101" s="106"/>
      <c r="B101" s="107"/>
      <c r="C101" s="37"/>
      <c r="D101" s="42" t="s">
        <v>28</v>
      </c>
      <c r="E101" s="39" t="s">
        <v>85</v>
      </c>
      <c r="F101" s="40">
        <v>200</v>
      </c>
      <c r="G101" s="14">
        <v>8.89</v>
      </c>
      <c r="H101" s="14">
        <v>6.24</v>
      </c>
      <c r="I101" s="14">
        <v>39.020000000000003</v>
      </c>
      <c r="J101" s="14">
        <v>247.83884949999998</v>
      </c>
      <c r="K101" s="41" t="s">
        <v>51</v>
      </c>
      <c r="L101" s="25"/>
    </row>
    <row r="102" spans="1:12" s="105" customFormat="1" ht="15" x14ac:dyDescent="0.25">
      <c r="A102" s="106"/>
      <c r="B102" s="107"/>
      <c r="C102" s="37"/>
      <c r="D102" s="42" t="s">
        <v>29</v>
      </c>
      <c r="E102" s="13" t="s">
        <v>58</v>
      </c>
      <c r="F102" s="22">
        <v>200</v>
      </c>
      <c r="G102" s="14">
        <v>0</v>
      </c>
      <c r="H102" s="14">
        <v>0</v>
      </c>
      <c r="I102" s="14">
        <v>18.95</v>
      </c>
      <c r="J102" s="14">
        <v>70.710400000000007</v>
      </c>
      <c r="K102" s="56" t="s">
        <v>44</v>
      </c>
      <c r="L102" s="24"/>
    </row>
    <row r="103" spans="1:12" s="105" customFormat="1" ht="15" x14ac:dyDescent="0.25">
      <c r="A103" s="106"/>
      <c r="B103" s="107"/>
      <c r="C103" s="37"/>
      <c r="D103" s="42" t="s">
        <v>30</v>
      </c>
      <c r="E103" s="39" t="s">
        <v>98</v>
      </c>
      <c r="F103" s="57">
        <v>40</v>
      </c>
      <c r="G103" s="53">
        <v>3.88</v>
      </c>
      <c r="H103" s="53">
        <v>7.7</v>
      </c>
      <c r="I103" s="53">
        <v>23.58</v>
      </c>
      <c r="J103" s="70">
        <v>181.08</v>
      </c>
      <c r="K103" s="56" t="s">
        <v>113</v>
      </c>
      <c r="L103" s="24"/>
    </row>
    <row r="104" spans="1:12" s="105" customFormat="1" ht="15" x14ac:dyDescent="0.25">
      <c r="A104" s="106"/>
      <c r="B104" s="107"/>
      <c r="C104" s="37"/>
      <c r="D104" s="42" t="s">
        <v>30</v>
      </c>
      <c r="E104" s="13" t="s">
        <v>41</v>
      </c>
      <c r="F104" s="22">
        <v>60</v>
      </c>
      <c r="G104" s="14">
        <v>4.0199999999999996</v>
      </c>
      <c r="H104" s="14">
        <v>0.42</v>
      </c>
      <c r="I104" s="14">
        <v>30.12</v>
      </c>
      <c r="J104" s="14">
        <v>126.32591999999998</v>
      </c>
      <c r="K104" s="30" t="str">
        <f>"пром."</f>
        <v>пром.</v>
      </c>
      <c r="L104" s="25"/>
    </row>
    <row r="105" spans="1:12" s="105" customFormat="1" ht="15" x14ac:dyDescent="0.25">
      <c r="A105" s="106"/>
      <c r="B105" s="107"/>
      <c r="C105" s="37"/>
      <c r="D105" s="42"/>
      <c r="E105" s="15"/>
      <c r="F105" s="55"/>
      <c r="G105" s="16"/>
      <c r="H105" s="16"/>
      <c r="I105" s="16"/>
      <c r="J105" s="16"/>
      <c r="K105" s="41"/>
      <c r="L105" s="63"/>
    </row>
    <row r="106" spans="1:12" s="105" customFormat="1" ht="15" x14ac:dyDescent="0.25">
      <c r="A106" s="106"/>
      <c r="B106" s="107"/>
      <c r="C106" s="37"/>
      <c r="D106" s="80"/>
      <c r="E106" s="108"/>
      <c r="F106" s="146"/>
      <c r="G106" s="109"/>
      <c r="H106" s="109"/>
      <c r="I106" s="109"/>
      <c r="J106" s="109"/>
      <c r="K106" s="110"/>
      <c r="L106" s="111"/>
    </row>
    <row r="107" spans="1:12" s="105" customFormat="1" ht="15" x14ac:dyDescent="0.25">
      <c r="A107" s="106"/>
      <c r="B107" s="107"/>
      <c r="C107" s="37"/>
      <c r="D107" s="47"/>
      <c r="E107" s="116"/>
      <c r="F107" s="117"/>
      <c r="G107" s="118"/>
      <c r="H107" s="118"/>
      <c r="I107" s="118"/>
      <c r="J107" s="118"/>
      <c r="K107" s="119"/>
      <c r="L107" s="120"/>
    </row>
    <row r="108" spans="1:12" s="105" customFormat="1" ht="15" x14ac:dyDescent="0.25">
      <c r="A108" s="121"/>
      <c r="B108" s="122"/>
      <c r="C108" s="48"/>
      <c r="D108" s="17" t="s">
        <v>32</v>
      </c>
      <c r="E108" s="147"/>
      <c r="F108" s="148">
        <f>SUM(F100:F107)</f>
        <v>610</v>
      </c>
      <c r="G108" s="149">
        <f>SUM(G100:G107)</f>
        <v>32.1</v>
      </c>
      <c r="H108" s="149">
        <f>SUM(H100:H107)</f>
        <v>30.81</v>
      </c>
      <c r="I108" s="149">
        <f>SUM(I100:I107)</f>
        <v>118.89</v>
      </c>
      <c r="J108" s="90">
        <f>SUM(J100:J107)</f>
        <v>862.5806411320001</v>
      </c>
      <c r="K108" s="150"/>
      <c r="L108" s="151">
        <f>SUM(L100:L107)</f>
        <v>118.62</v>
      </c>
    </row>
    <row r="109" spans="1:12" s="105" customFormat="1" ht="15" x14ac:dyDescent="0.25">
      <c r="A109" s="125">
        <f>A100</f>
        <v>2</v>
      </c>
      <c r="B109" s="126">
        <f>B100</f>
        <v>1</v>
      </c>
      <c r="C109" s="49" t="s">
        <v>24</v>
      </c>
      <c r="D109" s="42" t="s">
        <v>25</v>
      </c>
      <c r="E109" s="13" t="s">
        <v>99</v>
      </c>
      <c r="F109" s="22">
        <v>110</v>
      </c>
      <c r="G109" s="14">
        <v>0.86</v>
      </c>
      <c r="H109" s="14">
        <v>0.11</v>
      </c>
      <c r="I109" s="14">
        <v>3.77</v>
      </c>
      <c r="J109" s="52">
        <v>17.170000000000002</v>
      </c>
      <c r="K109" s="30" t="s">
        <v>44</v>
      </c>
      <c r="L109" s="62">
        <v>194.56</v>
      </c>
    </row>
    <row r="110" spans="1:12" s="105" customFormat="1" ht="30" x14ac:dyDescent="0.25">
      <c r="A110" s="106"/>
      <c r="B110" s="107"/>
      <c r="C110" s="37"/>
      <c r="D110" s="42" t="s">
        <v>26</v>
      </c>
      <c r="E110" s="39" t="s">
        <v>121</v>
      </c>
      <c r="F110" s="55">
        <v>300</v>
      </c>
      <c r="G110" s="53">
        <v>6.9</v>
      </c>
      <c r="H110" s="53">
        <v>3.9</v>
      </c>
      <c r="I110" s="53">
        <v>13.77</v>
      </c>
      <c r="J110" s="70">
        <v>150.93</v>
      </c>
      <c r="K110" s="56" t="s">
        <v>123</v>
      </c>
      <c r="L110" s="25"/>
    </row>
    <row r="111" spans="1:12" s="105" customFormat="1" ht="30" x14ac:dyDescent="0.25">
      <c r="A111" s="106"/>
      <c r="B111" s="107"/>
      <c r="C111" s="37"/>
      <c r="D111" s="42" t="s">
        <v>27</v>
      </c>
      <c r="E111" s="13" t="s">
        <v>122</v>
      </c>
      <c r="F111" s="22">
        <v>275</v>
      </c>
      <c r="G111" s="14">
        <v>19.32</v>
      </c>
      <c r="H111" s="14">
        <v>14.71</v>
      </c>
      <c r="I111" s="14">
        <v>43.21</v>
      </c>
      <c r="J111" s="14">
        <v>378.75395909999997</v>
      </c>
      <c r="K111" s="30" t="str">
        <f>"56/8"</f>
        <v>56/8</v>
      </c>
      <c r="L111" s="63"/>
    </row>
    <row r="112" spans="1:12" s="105" customFormat="1" ht="15" x14ac:dyDescent="0.25">
      <c r="A112" s="106"/>
      <c r="B112" s="107"/>
      <c r="C112" s="37"/>
      <c r="D112" s="42" t="s">
        <v>29</v>
      </c>
      <c r="E112" s="13" t="s">
        <v>90</v>
      </c>
      <c r="F112" s="22">
        <v>200</v>
      </c>
      <c r="G112" s="81">
        <v>1</v>
      </c>
      <c r="H112" s="81">
        <v>0.2</v>
      </c>
      <c r="I112" s="81">
        <v>20.6</v>
      </c>
      <c r="J112" s="81">
        <v>86.47999999999999</v>
      </c>
      <c r="K112" s="30" t="str">
        <f>"пром."</f>
        <v>пром.</v>
      </c>
      <c r="L112" s="63"/>
    </row>
    <row r="113" spans="1:12" s="105" customFormat="1" ht="15" x14ac:dyDescent="0.25">
      <c r="A113" s="106"/>
      <c r="B113" s="107"/>
      <c r="C113" s="37"/>
      <c r="D113" s="42" t="s">
        <v>30</v>
      </c>
      <c r="E113" s="13" t="s">
        <v>41</v>
      </c>
      <c r="F113" s="22">
        <v>60</v>
      </c>
      <c r="G113" s="14">
        <v>4.0199999999999996</v>
      </c>
      <c r="H113" s="14">
        <v>0.42</v>
      </c>
      <c r="I113" s="14">
        <v>30.12</v>
      </c>
      <c r="J113" s="14">
        <v>126.32591999999998</v>
      </c>
      <c r="K113" s="30" t="str">
        <f>"пром."</f>
        <v>пром.</v>
      </c>
      <c r="L113" s="25"/>
    </row>
    <row r="114" spans="1:12" s="105" customFormat="1" ht="15" x14ac:dyDescent="0.25">
      <c r="A114" s="106"/>
      <c r="B114" s="107"/>
      <c r="C114" s="37"/>
      <c r="D114" s="42" t="s">
        <v>31</v>
      </c>
      <c r="E114" s="39" t="s">
        <v>42</v>
      </c>
      <c r="F114" s="57">
        <v>72</v>
      </c>
      <c r="G114" s="16">
        <v>4.75</v>
      </c>
      <c r="H114" s="16">
        <v>0.86</v>
      </c>
      <c r="I114" s="16">
        <v>30.02</v>
      </c>
      <c r="J114" s="16">
        <v>139.2336</v>
      </c>
      <c r="K114" s="31" t="str">
        <f>"пром."</f>
        <v>пром.</v>
      </c>
      <c r="L114" s="25"/>
    </row>
    <row r="115" spans="1:12" s="105" customFormat="1" ht="15" x14ac:dyDescent="0.25">
      <c r="A115" s="106"/>
      <c r="B115" s="107"/>
      <c r="C115" s="37"/>
      <c r="D115" s="42"/>
      <c r="E115" s="15"/>
      <c r="F115" s="23"/>
      <c r="G115" s="16"/>
      <c r="H115" s="16"/>
      <c r="I115" s="16"/>
      <c r="J115" s="16"/>
      <c r="K115" s="41"/>
      <c r="L115" s="120"/>
    </row>
    <row r="116" spans="1:12" s="105" customFormat="1" ht="15" x14ac:dyDescent="0.25">
      <c r="A116" s="106"/>
      <c r="B116" s="107"/>
      <c r="C116" s="37"/>
      <c r="D116" s="47"/>
      <c r="E116" s="116"/>
      <c r="F116" s="117"/>
      <c r="G116" s="118"/>
      <c r="H116" s="118"/>
      <c r="I116" s="118"/>
      <c r="J116" s="118"/>
      <c r="K116" s="119"/>
      <c r="L116" s="120"/>
    </row>
    <row r="117" spans="1:12" s="105" customFormat="1" ht="15" x14ac:dyDescent="0.25">
      <c r="A117" s="121"/>
      <c r="B117" s="122"/>
      <c r="C117" s="48"/>
      <c r="D117" s="17" t="s">
        <v>32</v>
      </c>
      <c r="E117" s="123"/>
      <c r="F117" s="124">
        <f>SUM(F109:F116)</f>
        <v>1017</v>
      </c>
      <c r="G117" s="90">
        <f>SUM(G109:G116)</f>
        <v>36.85</v>
      </c>
      <c r="H117" s="90">
        <f>SUM(H109:H116)</f>
        <v>20.2</v>
      </c>
      <c r="I117" s="90">
        <f>SUM(I109:I116)</f>
        <v>141.49</v>
      </c>
      <c r="J117" s="90">
        <f>SUM(J109:J116)</f>
        <v>898.89347910000004</v>
      </c>
      <c r="K117" s="92"/>
      <c r="L117" s="93">
        <f>SUM(L109:L116)</f>
        <v>194.56</v>
      </c>
    </row>
    <row r="118" spans="1:12" s="105" customFormat="1" ht="15.75" thickBot="1" x14ac:dyDescent="0.3">
      <c r="A118" s="127">
        <f>A100</f>
        <v>2</v>
      </c>
      <c r="B118" s="128">
        <f>B100</f>
        <v>1</v>
      </c>
      <c r="C118" s="166" t="s">
        <v>4</v>
      </c>
      <c r="D118" s="167"/>
      <c r="E118" s="129"/>
      <c r="F118" s="139">
        <f>F108+F117</f>
        <v>1627</v>
      </c>
      <c r="G118" s="130">
        <f>G108+G117</f>
        <v>68.95</v>
      </c>
      <c r="H118" s="130">
        <f>H108+H117</f>
        <v>51.01</v>
      </c>
      <c r="I118" s="130">
        <f>I108+I117</f>
        <v>260.38</v>
      </c>
      <c r="J118" s="130">
        <f>J108+J117</f>
        <v>1761.4741202320001</v>
      </c>
      <c r="K118" s="131"/>
      <c r="L118" s="132">
        <f>L108+L117</f>
        <v>313.18</v>
      </c>
    </row>
    <row r="119" spans="1:12" s="105" customFormat="1" ht="30" x14ac:dyDescent="0.25">
      <c r="A119" s="133">
        <v>2</v>
      </c>
      <c r="B119" s="107">
        <v>2</v>
      </c>
      <c r="C119" s="35" t="s">
        <v>20</v>
      </c>
      <c r="D119" s="42" t="s">
        <v>21</v>
      </c>
      <c r="E119" s="50" t="s">
        <v>125</v>
      </c>
      <c r="F119" s="57">
        <v>275</v>
      </c>
      <c r="G119" s="14">
        <v>42.11</v>
      </c>
      <c r="H119" s="14">
        <v>25.91</v>
      </c>
      <c r="I119" s="14">
        <v>55.87</v>
      </c>
      <c r="J119" s="18">
        <v>624.12</v>
      </c>
      <c r="K119" s="56" t="s">
        <v>45</v>
      </c>
      <c r="L119" s="68">
        <v>164.32</v>
      </c>
    </row>
    <row r="120" spans="1:12" s="105" customFormat="1" ht="15" x14ac:dyDescent="0.25">
      <c r="A120" s="133"/>
      <c r="B120" s="107"/>
      <c r="C120" s="37"/>
      <c r="D120" s="42" t="s">
        <v>29</v>
      </c>
      <c r="E120" s="13" t="s">
        <v>93</v>
      </c>
      <c r="F120" s="22">
        <v>200</v>
      </c>
      <c r="G120" s="14">
        <v>0.08</v>
      </c>
      <c r="H120" s="14">
        <v>0.02</v>
      </c>
      <c r="I120" s="14">
        <v>22.33</v>
      </c>
      <c r="J120" s="14">
        <v>91.53</v>
      </c>
      <c r="K120" s="30" t="s">
        <v>44</v>
      </c>
      <c r="L120" s="27"/>
    </row>
    <row r="121" spans="1:12" s="105" customFormat="1" ht="15" x14ac:dyDescent="0.25">
      <c r="A121" s="133"/>
      <c r="B121" s="107"/>
      <c r="C121" s="37"/>
      <c r="D121" s="42" t="s">
        <v>30</v>
      </c>
      <c r="E121" s="13" t="s">
        <v>41</v>
      </c>
      <c r="F121" s="22">
        <v>60</v>
      </c>
      <c r="G121" s="14">
        <v>4.0199999999999996</v>
      </c>
      <c r="H121" s="14">
        <v>0.42</v>
      </c>
      <c r="I121" s="14">
        <v>30.12</v>
      </c>
      <c r="J121" s="14">
        <v>126.33</v>
      </c>
      <c r="K121" s="30" t="str">
        <f>"пром."</f>
        <v>пром.</v>
      </c>
      <c r="L121" s="28"/>
    </row>
    <row r="122" spans="1:12" s="105" customFormat="1" ht="15" x14ac:dyDescent="0.25">
      <c r="A122" s="133"/>
      <c r="B122" s="107"/>
      <c r="C122" s="37"/>
      <c r="D122" s="42" t="s">
        <v>71</v>
      </c>
      <c r="E122" s="39" t="s">
        <v>124</v>
      </c>
      <c r="F122" s="113">
        <v>70</v>
      </c>
      <c r="G122" s="16">
        <v>2.59</v>
      </c>
      <c r="H122" s="16">
        <v>10.5</v>
      </c>
      <c r="I122" s="16">
        <v>14.28</v>
      </c>
      <c r="J122" s="16">
        <v>159.334</v>
      </c>
      <c r="K122" s="119"/>
      <c r="L122" s="120"/>
    </row>
    <row r="123" spans="1:12" s="105" customFormat="1" ht="15" x14ac:dyDescent="0.25">
      <c r="A123" s="133"/>
      <c r="B123" s="107"/>
      <c r="C123" s="37"/>
      <c r="D123" s="38"/>
      <c r="E123" s="112"/>
      <c r="F123" s="113"/>
      <c r="G123" s="114"/>
      <c r="H123" s="114"/>
      <c r="I123" s="114"/>
      <c r="J123" s="114"/>
      <c r="K123" s="119"/>
      <c r="L123" s="120"/>
    </row>
    <row r="124" spans="1:12" s="105" customFormat="1" ht="15" x14ac:dyDescent="0.25">
      <c r="A124" s="133"/>
      <c r="B124" s="107"/>
      <c r="C124" s="37"/>
      <c r="D124" s="47"/>
      <c r="E124" s="116"/>
      <c r="F124" s="117"/>
      <c r="G124" s="118"/>
      <c r="H124" s="118"/>
      <c r="I124" s="118"/>
      <c r="J124" s="118"/>
      <c r="K124" s="119"/>
      <c r="L124" s="120"/>
    </row>
    <row r="125" spans="1:12" s="105" customFormat="1" ht="15" x14ac:dyDescent="0.25">
      <c r="A125" s="133"/>
      <c r="B125" s="107"/>
      <c r="C125" s="37"/>
      <c r="D125" s="17" t="s">
        <v>32</v>
      </c>
      <c r="E125" s="123"/>
      <c r="F125" s="124">
        <f>SUM(F119:F124)</f>
        <v>605</v>
      </c>
      <c r="G125" s="90">
        <f>SUM(G119:G124)</f>
        <v>48.8</v>
      </c>
      <c r="H125" s="90">
        <f>SUM(H119:H124)</f>
        <v>36.85</v>
      </c>
      <c r="I125" s="90">
        <f>SUM(I119:I124)</f>
        <v>122.6</v>
      </c>
      <c r="J125" s="90">
        <f>SUM(J119:J124)</f>
        <v>1001.3140000000001</v>
      </c>
      <c r="K125" s="92"/>
      <c r="L125" s="93">
        <f>SUM(L119:L124)</f>
        <v>164.32</v>
      </c>
    </row>
    <row r="126" spans="1:12" s="105" customFormat="1" ht="30" x14ac:dyDescent="0.25">
      <c r="A126" s="164">
        <v>2</v>
      </c>
      <c r="B126" s="165">
        <v>2</v>
      </c>
      <c r="C126" s="49" t="s">
        <v>24</v>
      </c>
      <c r="D126" s="42" t="s">
        <v>25</v>
      </c>
      <c r="E126" s="32" t="s">
        <v>129</v>
      </c>
      <c r="F126" s="34">
        <v>110</v>
      </c>
      <c r="G126" s="14">
        <v>1.68</v>
      </c>
      <c r="H126" s="14">
        <v>6.56</v>
      </c>
      <c r="I126" s="14">
        <v>10.25</v>
      </c>
      <c r="J126" s="14">
        <v>101.96101299999999</v>
      </c>
      <c r="K126" s="33" t="str">
        <f>"6/1"</f>
        <v>6/1</v>
      </c>
      <c r="L126" s="82">
        <v>129.13</v>
      </c>
    </row>
    <row r="127" spans="1:12" s="105" customFormat="1" ht="30" customHeight="1" x14ac:dyDescent="0.25">
      <c r="A127" s="133"/>
      <c r="B127" s="133"/>
      <c r="C127" s="37"/>
      <c r="D127" s="83" t="s">
        <v>26</v>
      </c>
      <c r="E127" s="13" t="s">
        <v>127</v>
      </c>
      <c r="F127" s="22">
        <v>290</v>
      </c>
      <c r="G127" s="14">
        <v>7.72</v>
      </c>
      <c r="H127" s="14">
        <v>8.92</v>
      </c>
      <c r="I127" s="14">
        <v>25.14</v>
      </c>
      <c r="J127" s="14">
        <v>208.39</v>
      </c>
      <c r="K127" s="30" t="str">
        <f>"14/2"</f>
        <v>14/2</v>
      </c>
      <c r="L127" s="59"/>
    </row>
    <row r="128" spans="1:12" s="105" customFormat="1" ht="15" x14ac:dyDescent="0.25">
      <c r="A128" s="133"/>
      <c r="B128" s="107"/>
      <c r="C128" s="37"/>
      <c r="D128" s="42" t="s">
        <v>27</v>
      </c>
      <c r="E128" s="39" t="s">
        <v>131</v>
      </c>
      <c r="F128" s="57">
        <v>110</v>
      </c>
      <c r="G128" s="14">
        <v>15.1</v>
      </c>
      <c r="H128" s="14">
        <v>2.2000000000000002</v>
      </c>
      <c r="I128" s="14">
        <v>8.82</v>
      </c>
      <c r="J128" s="14">
        <v>115.96950200000001</v>
      </c>
      <c r="K128" s="56" t="s">
        <v>130</v>
      </c>
      <c r="L128" s="63"/>
    </row>
    <row r="129" spans="1:12" s="105" customFormat="1" ht="15" x14ac:dyDescent="0.25">
      <c r="A129" s="133"/>
      <c r="B129" s="107"/>
      <c r="C129" s="37"/>
      <c r="D129" s="42" t="s">
        <v>28</v>
      </c>
      <c r="E129" s="39" t="s">
        <v>128</v>
      </c>
      <c r="F129" s="40">
        <v>200</v>
      </c>
      <c r="G129" s="14">
        <v>5.04</v>
      </c>
      <c r="H129" s="14">
        <v>9.59</v>
      </c>
      <c r="I129" s="14">
        <v>52.8</v>
      </c>
      <c r="J129" s="14">
        <v>317.369418</v>
      </c>
      <c r="K129" s="41" t="s">
        <v>51</v>
      </c>
      <c r="L129" s="75"/>
    </row>
    <row r="130" spans="1:12" s="105" customFormat="1" ht="15" x14ac:dyDescent="0.25">
      <c r="A130" s="133"/>
      <c r="B130" s="107"/>
      <c r="C130" s="37"/>
      <c r="D130" s="42" t="s">
        <v>29</v>
      </c>
      <c r="E130" s="39" t="s">
        <v>40</v>
      </c>
      <c r="F130" s="55">
        <v>200</v>
      </c>
      <c r="G130" s="53">
        <v>1</v>
      </c>
      <c r="H130" s="53">
        <v>0</v>
      </c>
      <c r="I130" s="53">
        <v>23</v>
      </c>
      <c r="J130" s="53">
        <v>88</v>
      </c>
      <c r="K130" s="56" t="s">
        <v>43</v>
      </c>
      <c r="L130" s="24"/>
    </row>
    <row r="131" spans="1:12" s="105" customFormat="1" ht="15" x14ac:dyDescent="0.25">
      <c r="A131" s="133"/>
      <c r="B131" s="107"/>
      <c r="C131" s="37"/>
      <c r="D131" s="42" t="s">
        <v>30</v>
      </c>
      <c r="E131" s="13" t="s">
        <v>41</v>
      </c>
      <c r="F131" s="22">
        <v>60</v>
      </c>
      <c r="G131" s="14">
        <v>4.0199999999999996</v>
      </c>
      <c r="H131" s="14">
        <v>0.42</v>
      </c>
      <c r="I131" s="14">
        <v>30.12</v>
      </c>
      <c r="J131" s="14">
        <v>126.32591999999998</v>
      </c>
      <c r="K131" s="30" t="str">
        <f>"пром."</f>
        <v>пром.</v>
      </c>
      <c r="L131" s="60"/>
    </row>
    <row r="132" spans="1:12" s="105" customFormat="1" ht="15" x14ac:dyDescent="0.25">
      <c r="A132" s="133"/>
      <c r="B132" s="107"/>
      <c r="C132" s="37"/>
      <c r="D132" s="42" t="s">
        <v>31</v>
      </c>
      <c r="E132" s="39" t="s">
        <v>42</v>
      </c>
      <c r="F132" s="57">
        <v>72</v>
      </c>
      <c r="G132" s="16">
        <v>4.75</v>
      </c>
      <c r="H132" s="16">
        <v>0.86</v>
      </c>
      <c r="I132" s="16">
        <v>30.02</v>
      </c>
      <c r="J132" s="16">
        <v>139.2336</v>
      </c>
      <c r="K132" s="31" t="str">
        <f>"пром."</f>
        <v>пром.</v>
      </c>
      <c r="L132" s="25"/>
    </row>
    <row r="133" spans="1:12" s="105" customFormat="1" ht="15" x14ac:dyDescent="0.25">
      <c r="A133" s="133"/>
      <c r="B133" s="107"/>
      <c r="C133" s="37"/>
      <c r="D133" s="42"/>
      <c r="E133" s="15"/>
      <c r="F133" s="55"/>
      <c r="G133" s="16"/>
      <c r="H133" s="16"/>
      <c r="I133" s="16"/>
      <c r="J133" s="16"/>
      <c r="K133" s="41"/>
      <c r="L133" s="60"/>
    </row>
    <row r="134" spans="1:12" s="105" customFormat="1" ht="15" x14ac:dyDescent="0.25">
      <c r="A134" s="133"/>
      <c r="B134" s="107"/>
      <c r="C134" s="37"/>
      <c r="D134" s="47"/>
      <c r="E134" s="116"/>
      <c r="F134" s="117"/>
      <c r="G134" s="118"/>
      <c r="H134" s="118"/>
      <c r="I134" s="118"/>
      <c r="J134" s="118"/>
      <c r="K134" s="119"/>
      <c r="L134" s="120"/>
    </row>
    <row r="135" spans="1:12" s="105" customFormat="1" ht="15" x14ac:dyDescent="0.25">
      <c r="A135" s="135"/>
      <c r="B135" s="122"/>
      <c r="C135" s="48"/>
      <c r="D135" s="17" t="s">
        <v>32</v>
      </c>
      <c r="E135" s="123"/>
      <c r="F135" s="90">
        <f>SUM(F126:F134)</f>
        <v>1042</v>
      </c>
      <c r="G135" s="90">
        <f>SUM(G126:G134)</f>
        <v>39.31</v>
      </c>
      <c r="H135" s="90">
        <f>SUM(H126:H134)</f>
        <v>28.55</v>
      </c>
      <c r="I135" s="90">
        <f>SUM(I126:I134)</f>
        <v>180.15</v>
      </c>
      <c r="J135" s="90">
        <f>SUM(J126:J134)</f>
        <v>1097.2494529999999</v>
      </c>
      <c r="K135" s="92"/>
      <c r="L135" s="151">
        <f>SUM(L126:L134)</f>
        <v>129.13</v>
      </c>
    </row>
    <row r="136" spans="1:12" s="105" customFormat="1" ht="15.75" thickBot="1" x14ac:dyDescent="0.3">
      <c r="A136" s="138">
        <f>A119</f>
        <v>2</v>
      </c>
      <c r="B136" s="138">
        <f>B119</f>
        <v>2</v>
      </c>
      <c r="C136" s="166" t="s">
        <v>4</v>
      </c>
      <c r="D136" s="167"/>
      <c r="E136" s="129"/>
      <c r="F136" s="139">
        <f>F125+F135</f>
        <v>1647</v>
      </c>
      <c r="G136" s="130">
        <f>G125+G135</f>
        <v>88.11</v>
      </c>
      <c r="H136" s="130">
        <f>H125+H135</f>
        <v>65.400000000000006</v>
      </c>
      <c r="I136" s="130">
        <f>I125+I135</f>
        <v>302.75</v>
      </c>
      <c r="J136" s="130">
        <f>J125+J135</f>
        <v>2098.5634529999998</v>
      </c>
      <c r="K136" s="131"/>
      <c r="L136" s="132">
        <f>L125+L135</f>
        <v>293.45</v>
      </c>
    </row>
    <row r="137" spans="1:12" s="105" customFormat="1" ht="15" x14ac:dyDescent="0.25">
      <c r="A137" s="103">
        <v>2</v>
      </c>
      <c r="B137" s="104">
        <v>3</v>
      </c>
      <c r="C137" s="35" t="s">
        <v>20</v>
      </c>
      <c r="D137" s="84" t="s">
        <v>21</v>
      </c>
      <c r="E137" s="43" t="s">
        <v>86</v>
      </c>
      <c r="F137" s="44">
        <v>275</v>
      </c>
      <c r="G137" s="14">
        <v>7.27</v>
      </c>
      <c r="H137" s="14">
        <v>8.1999999999999993</v>
      </c>
      <c r="I137" s="14">
        <v>22.03</v>
      </c>
      <c r="J137" s="14">
        <v>189.3262063</v>
      </c>
      <c r="K137" s="46" t="s">
        <v>133</v>
      </c>
      <c r="L137" s="85">
        <v>91.76</v>
      </c>
    </row>
    <row r="138" spans="1:12" s="105" customFormat="1" ht="15" x14ac:dyDescent="0.25">
      <c r="A138" s="106"/>
      <c r="B138" s="107"/>
      <c r="C138" s="37"/>
      <c r="D138" s="42" t="s">
        <v>22</v>
      </c>
      <c r="E138" s="39" t="s">
        <v>73</v>
      </c>
      <c r="F138" s="57">
        <v>200</v>
      </c>
      <c r="G138" s="14">
        <v>0.08</v>
      </c>
      <c r="H138" s="14">
        <v>0.02</v>
      </c>
      <c r="I138" s="14">
        <v>9.84</v>
      </c>
      <c r="J138" s="14">
        <v>37.802231999999989</v>
      </c>
      <c r="K138" s="56" t="s">
        <v>39</v>
      </c>
      <c r="L138" s="86"/>
    </row>
    <row r="139" spans="1:12" s="105" customFormat="1" ht="15.75" customHeight="1" x14ac:dyDescent="0.25">
      <c r="A139" s="106"/>
      <c r="B139" s="107"/>
      <c r="C139" s="37"/>
      <c r="D139" s="42" t="s">
        <v>30</v>
      </c>
      <c r="E139" s="43" t="s">
        <v>132</v>
      </c>
      <c r="F139" s="44">
        <v>45</v>
      </c>
      <c r="G139" s="14">
        <v>4.95</v>
      </c>
      <c r="H139" s="14">
        <v>6.56</v>
      </c>
      <c r="I139" s="14">
        <v>14.14</v>
      </c>
      <c r="J139" s="14">
        <v>137.10399999999998</v>
      </c>
      <c r="K139" s="46" t="s">
        <v>134</v>
      </c>
      <c r="L139" s="86"/>
    </row>
    <row r="140" spans="1:12" s="105" customFormat="1" ht="15.75" customHeight="1" x14ac:dyDescent="0.25">
      <c r="A140" s="106"/>
      <c r="B140" s="107"/>
      <c r="C140" s="37"/>
      <c r="D140" s="42" t="s">
        <v>30</v>
      </c>
      <c r="E140" s="13" t="s">
        <v>41</v>
      </c>
      <c r="F140" s="22">
        <v>30</v>
      </c>
      <c r="G140" s="14">
        <v>2.0099999999999998</v>
      </c>
      <c r="H140" s="14">
        <v>0.21</v>
      </c>
      <c r="I140" s="14">
        <v>15.06</v>
      </c>
      <c r="J140" s="14">
        <v>63.162959999999991</v>
      </c>
      <c r="K140" s="87" t="s">
        <v>44</v>
      </c>
      <c r="L140" s="25"/>
    </row>
    <row r="141" spans="1:12" s="105" customFormat="1" ht="15" x14ac:dyDescent="0.25">
      <c r="A141" s="106"/>
      <c r="B141" s="107"/>
      <c r="C141" s="37"/>
      <c r="D141" s="42" t="s">
        <v>23</v>
      </c>
      <c r="E141" s="15" t="s">
        <v>103</v>
      </c>
      <c r="F141" s="55">
        <v>230</v>
      </c>
      <c r="G141" s="16">
        <v>3.45</v>
      </c>
      <c r="H141" s="16">
        <v>1.1499999999999999</v>
      </c>
      <c r="I141" s="16">
        <v>52.21</v>
      </c>
      <c r="J141" s="16">
        <v>219.64999999999998</v>
      </c>
      <c r="K141" s="41" t="s">
        <v>44</v>
      </c>
      <c r="L141" s="63"/>
    </row>
    <row r="142" spans="1:12" s="105" customFormat="1" ht="15" x14ac:dyDescent="0.25">
      <c r="A142" s="106"/>
      <c r="B142" s="107"/>
      <c r="C142" s="37"/>
      <c r="D142" s="47"/>
      <c r="E142" s="116"/>
      <c r="F142" s="141"/>
      <c r="G142" s="152"/>
      <c r="H142" s="118"/>
      <c r="I142" s="118"/>
      <c r="J142" s="118"/>
      <c r="K142" s="119"/>
      <c r="L142" s="144"/>
    </row>
    <row r="143" spans="1:12" s="105" customFormat="1" ht="15" x14ac:dyDescent="0.25">
      <c r="A143" s="121"/>
      <c r="B143" s="122"/>
      <c r="C143" s="48"/>
      <c r="D143" s="17" t="s">
        <v>32</v>
      </c>
      <c r="E143" s="123"/>
      <c r="F143" s="124">
        <f>SUM(F137:F142)</f>
        <v>780</v>
      </c>
      <c r="G143" s="90">
        <f>SUM(G137:G142)</f>
        <v>17.760000000000002</v>
      </c>
      <c r="H143" s="90">
        <f>SUM(H137:H142)</f>
        <v>16.139999999999997</v>
      </c>
      <c r="I143" s="149">
        <f>SUM(I137:I142)</f>
        <v>113.28</v>
      </c>
      <c r="J143" s="149">
        <f>SUM(J137:J142)</f>
        <v>647.04539829999999</v>
      </c>
      <c r="K143" s="92"/>
      <c r="L143" s="93">
        <f>SUM(L137:L142)</f>
        <v>91.76</v>
      </c>
    </row>
    <row r="144" spans="1:12" s="105" customFormat="1" ht="30" x14ac:dyDescent="0.25">
      <c r="A144" s="125">
        <f>A137</f>
        <v>2</v>
      </c>
      <c r="B144" s="126">
        <v>3</v>
      </c>
      <c r="C144" s="49" t="s">
        <v>24</v>
      </c>
      <c r="D144" s="42" t="s">
        <v>25</v>
      </c>
      <c r="E144" s="50" t="s">
        <v>53</v>
      </c>
      <c r="F144" s="22">
        <v>110</v>
      </c>
      <c r="G144" s="14">
        <v>2.86</v>
      </c>
      <c r="H144" s="14">
        <v>7.99</v>
      </c>
      <c r="I144" s="14">
        <v>9.39</v>
      </c>
      <c r="J144" s="14">
        <v>115.60813079200001</v>
      </c>
      <c r="K144" s="88" t="str">
        <f>"40/1"</f>
        <v>40/1</v>
      </c>
      <c r="L144" s="24">
        <v>112.63</v>
      </c>
    </row>
    <row r="145" spans="1:12" s="105" customFormat="1" ht="15" x14ac:dyDescent="0.25">
      <c r="A145" s="106"/>
      <c r="B145" s="107"/>
      <c r="C145" s="37"/>
      <c r="D145" s="42" t="s">
        <v>26</v>
      </c>
      <c r="E145" s="39" t="s">
        <v>138</v>
      </c>
      <c r="F145" s="40">
        <v>275</v>
      </c>
      <c r="G145" s="14">
        <v>2.12</v>
      </c>
      <c r="H145" s="14">
        <v>3.33</v>
      </c>
      <c r="I145" s="14">
        <v>11.02</v>
      </c>
      <c r="J145" s="14">
        <v>78.65238930999999</v>
      </c>
      <c r="K145" s="56" t="s">
        <v>135</v>
      </c>
      <c r="L145" s="25"/>
    </row>
    <row r="146" spans="1:12" s="105" customFormat="1" ht="15" x14ac:dyDescent="0.25">
      <c r="A146" s="106"/>
      <c r="B146" s="107"/>
      <c r="C146" s="37"/>
      <c r="D146" s="42" t="s">
        <v>27</v>
      </c>
      <c r="E146" s="39" t="s">
        <v>48</v>
      </c>
      <c r="F146" s="44">
        <v>110</v>
      </c>
      <c r="G146" s="14">
        <v>18.71</v>
      </c>
      <c r="H146" s="14">
        <v>3.97</v>
      </c>
      <c r="I146" s="14">
        <v>10.220000000000001</v>
      </c>
      <c r="J146" s="14">
        <v>151.791101</v>
      </c>
      <c r="K146" s="56" t="s">
        <v>50</v>
      </c>
      <c r="L146" s="25"/>
    </row>
    <row r="147" spans="1:12" s="105" customFormat="1" ht="15" x14ac:dyDescent="0.25">
      <c r="A147" s="106"/>
      <c r="B147" s="107"/>
      <c r="C147" s="37"/>
      <c r="D147" s="42" t="s">
        <v>28</v>
      </c>
      <c r="E147" s="39" t="s">
        <v>137</v>
      </c>
      <c r="F147" s="44">
        <v>200</v>
      </c>
      <c r="G147" s="14">
        <v>11.48</v>
      </c>
      <c r="H147" s="14">
        <v>9.1</v>
      </c>
      <c r="I147" s="14">
        <v>60.86</v>
      </c>
      <c r="J147" s="14">
        <v>354.568352</v>
      </c>
      <c r="K147" s="77" t="s">
        <v>136</v>
      </c>
      <c r="L147" s="25"/>
    </row>
    <row r="148" spans="1:12" s="105" customFormat="1" ht="15" x14ac:dyDescent="0.25">
      <c r="A148" s="106"/>
      <c r="B148" s="107"/>
      <c r="C148" s="37"/>
      <c r="D148" s="42" t="s">
        <v>29</v>
      </c>
      <c r="E148" s="39" t="s">
        <v>49</v>
      </c>
      <c r="F148" s="55">
        <v>200</v>
      </c>
      <c r="G148" s="53">
        <v>0</v>
      </c>
      <c r="H148" s="53">
        <v>0</v>
      </c>
      <c r="I148" s="53">
        <v>19</v>
      </c>
      <c r="J148" s="14">
        <v>74.319999999999993</v>
      </c>
      <c r="K148" s="56" t="s">
        <v>52</v>
      </c>
      <c r="L148" s="25"/>
    </row>
    <row r="149" spans="1:12" s="105" customFormat="1" ht="15" x14ac:dyDescent="0.25">
      <c r="A149" s="106"/>
      <c r="B149" s="107"/>
      <c r="C149" s="37"/>
      <c r="D149" s="42" t="s">
        <v>30</v>
      </c>
      <c r="E149" s="13" t="s">
        <v>41</v>
      </c>
      <c r="F149" s="22">
        <v>60</v>
      </c>
      <c r="G149" s="14">
        <v>4.0199999999999996</v>
      </c>
      <c r="H149" s="14">
        <v>0.42</v>
      </c>
      <c r="I149" s="14">
        <v>30.12</v>
      </c>
      <c r="J149" s="14">
        <v>126.32591999999998</v>
      </c>
      <c r="K149" s="87" t="s">
        <v>44</v>
      </c>
      <c r="L149" s="25"/>
    </row>
    <row r="150" spans="1:12" s="105" customFormat="1" ht="15" x14ac:dyDescent="0.25">
      <c r="A150" s="106"/>
      <c r="B150" s="107"/>
      <c r="C150" s="37"/>
      <c r="D150" s="42" t="s">
        <v>31</v>
      </c>
      <c r="E150" s="39" t="s">
        <v>42</v>
      </c>
      <c r="F150" s="57">
        <v>72</v>
      </c>
      <c r="G150" s="16">
        <v>4.75</v>
      </c>
      <c r="H150" s="16">
        <v>0.86</v>
      </c>
      <c r="I150" s="16">
        <v>30.02</v>
      </c>
      <c r="J150" s="16">
        <v>139.2336</v>
      </c>
      <c r="K150" s="87" t="s">
        <v>44</v>
      </c>
      <c r="L150" s="25"/>
    </row>
    <row r="151" spans="1:12" s="105" customFormat="1" ht="15" x14ac:dyDescent="0.25">
      <c r="A151" s="106"/>
      <c r="B151" s="107"/>
      <c r="C151" s="37"/>
      <c r="D151" s="47"/>
      <c r="E151" s="116"/>
      <c r="F151" s="117"/>
      <c r="G151" s="118"/>
      <c r="H151" s="118"/>
      <c r="I151" s="118"/>
      <c r="J151" s="118"/>
      <c r="K151" s="119"/>
      <c r="L151" s="120"/>
    </row>
    <row r="152" spans="1:12" s="105" customFormat="1" ht="15" x14ac:dyDescent="0.25">
      <c r="A152" s="106"/>
      <c r="B152" s="107"/>
      <c r="C152" s="37"/>
      <c r="D152" s="47"/>
      <c r="E152" s="116"/>
      <c r="F152" s="117"/>
      <c r="G152" s="118"/>
      <c r="H152" s="118"/>
      <c r="I152" s="118"/>
      <c r="J152" s="118"/>
      <c r="K152" s="119"/>
      <c r="L152" s="120"/>
    </row>
    <row r="153" spans="1:12" s="105" customFormat="1" ht="15" x14ac:dyDescent="0.25">
      <c r="A153" s="121"/>
      <c r="B153" s="122"/>
      <c r="C153" s="48"/>
      <c r="D153" s="17" t="s">
        <v>32</v>
      </c>
      <c r="E153" s="123"/>
      <c r="F153" s="124">
        <f>SUM(F144:F152)</f>
        <v>1027</v>
      </c>
      <c r="G153" s="90">
        <f>SUM(G144:G152)</f>
        <v>43.94</v>
      </c>
      <c r="H153" s="90">
        <f>SUM(H144:H152)</f>
        <v>25.67</v>
      </c>
      <c r="I153" s="90">
        <f>SUM(I144:I152)</f>
        <v>170.63000000000002</v>
      </c>
      <c r="J153" s="90">
        <f>SUM(J144:J152)</f>
        <v>1040.4994931020001</v>
      </c>
      <c r="K153" s="92"/>
      <c r="L153" s="93">
        <f>SUM(L144:L152)</f>
        <v>112.63</v>
      </c>
    </row>
    <row r="154" spans="1:12" s="105" customFormat="1" ht="15.75" thickBot="1" x14ac:dyDescent="0.3">
      <c r="A154" s="127">
        <f>A137</f>
        <v>2</v>
      </c>
      <c r="B154" s="128">
        <f>B137</f>
        <v>3</v>
      </c>
      <c r="C154" s="166" t="s">
        <v>4</v>
      </c>
      <c r="D154" s="167"/>
      <c r="E154" s="129"/>
      <c r="F154" s="139">
        <f>F143+F153</f>
        <v>1807</v>
      </c>
      <c r="G154" s="130">
        <f>G143+G153</f>
        <v>61.7</v>
      </c>
      <c r="H154" s="130">
        <f>H143+H153</f>
        <v>41.81</v>
      </c>
      <c r="I154" s="130">
        <f>I143+I153</f>
        <v>283.91000000000003</v>
      </c>
      <c r="J154" s="130">
        <f>J143+J153</f>
        <v>1687.5448914020001</v>
      </c>
      <c r="K154" s="131"/>
      <c r="L154" s="132">
        <f>L143+L153</f>
        <v>204.39</v>
      </c>
    </row>
    <row r="155" spans="1:12" s="105" customFormat="1" ht="15" x14ac:dyDescent="0.25">
      <c r="A155" s="103">
        <v>2</v>
      </c>
      <c r="B155" s="104">
        <v>4</v>
      </c>
      <c r="C155" s="35" t="s">
        <v>20</v>
      </c>
      <c r="D155" s="42" t="s">
        <v>27</v>
      </c>
      <c r="E155" s="72" t="s">
        <v>141</v>
      </c>
      <c r="F155" s="89">
        <v>110</v>
      </c>
      <c r="G155" s="14">
        <v>14.28</v>
      </c>
      <c r="H155" s="14">
        <v>14.1</v>
      </c>
      <c r="I155" s="14">
        <v>13.28</v>
      </c>
      <c r="J155" s="14">
        <v>235.1332820133</v>
      </c>
      <c r="K155" s="67" t="s">
        <v>139</v>
      </c>
      <c r="L155" s="62">
        <v>127.03</v>
      </c>
    </row>
    <row r="156" spans="1:12" s="105" customFormat="1" ht="15" x14ac:dyDescent="0.25">
      <c r="A156" s="106"/>
      <c r="B156" s="107"/>
      <c r="C156" s="37"/>
      <c r="D156" s="42" t="s">
        <v>28</v>
      </c>
      <c r="E156" s="39" t="s">
        <v>110</v>
      </c>
      <c r="F156" s="55">
        <v>200</v>
      </c>
      <c r="G156" s="14">
        <v>4.84</v>
      </c>
      <c r="H156" s="14">
        <v>4.24</v>
      </c>
      <c r="I156" s="14">
        <v>51.02</v>
      </c>
      <c r="J156" s="14">
        <v>262.32997</v>
      </c>
      <c r="K156" s="56" t="s">
        <v>140</v>
      </c>
      <c r="L156" s="63"/>
    </row>
    <row r="157" spans="1:12" s="105" customFormat="1" ht="15" x14ac:dyDescent="0.25">
      <c r="A157" s="106"/>
      <c r="B157" s="107"/>
      <c r="C157" s="37"/>
      <c r="D157" s="42" t="s">
        <v>29</v>
      </c>
      <c r="E157" s="13" t="s">
        <v>58</v>
      </c>
      <c r="F157" s="22">
        <v>200</v>
      </c>
      <c r="G157" s="14">
        <v>0</v>
      </c>
      <c r="H157" s="14">
        <v>0</v>
      </c>
      <c r="I157" s="14">
        <v>18.95</v>
      </c>
      <c r="J157" s="14">
        <v>70.710400000000007</v>
      </c>
      <c r="K157" s="56" t="s">
        <v>44</v>
      </c>
      <c r="L157" s="24"/>
    </row>
    <row r="158" spans="1:12" s="105" customFormat="1" ht="15" x14ac:dyDescent="0.25">
      <c r="A158" s="106"/>
      <c r="B158" s="107"/>
      <c r="C158" s="37"/>
      <c r="D158" s="42" t="s">
        <v>30</v>
      </c>
      <c r="E158" s="39" t="s">
        <v>41</v>
      </c>
      <c r="F158" s="57">
        <v>30</v>
      </c>
      <c r="G158" s="14">
        <v>2.0099999999999998</v>
      </c>
      <c r="H158" s="14">
        <v>0.21</v>
      </c>
      <c r="I158" s="14">
        <v>15.06</v>
      </c>
      <c r="J158" s="14">
        <v>63.162959999999991</v>
      </c>
      <c r="K158" s="56" t="s">
        <v>44</v>
      </c>
      <c r="L158" s="24"/>
    </row>
    <row r="159" spans="1:12" s="105" customFormat="1" ht="15" x14ac:dyDescent="0.25">
      <c r="A159" s="106"/>
      <c r="B159" s="107"/>
      <c r="C159" s="37"/>
      <c r="D159" s="42" t="s">
        <v>142</v>
      </c>
      <c r="E159" s="39" t="s">
        <v>79</v>
      </c>
      <c r="F159" s="57">
        <v>115</v>
      </c>
      <c r="G159" s="16">
        <v>0.92</v>
      </c>
      <c r="H159" s="16">
        <v>0.23</v>
      </c>
      <c r="I159" s="16">
        <v>10.81</v>
      </c>
      <c r="J159" s="16">
        <v>46.69</v>
      </c>
      <c r="K159" s="41" t="s">
        <v>44</v>
      </c>
      <c r="L159" s="25"/>
    </row>
    <row r="160" spans="1:12" s="105" customFormat="1" ht="15" x14ac:dyDescent="0.25">
      <c r="A160" s="106"/>
      <c r="B160" s="107"/>
      <c r="C160" s="37"/>
      <c r="D160" s="42"/>
      <c r="E160" s="112"/>
      <c r="F160" s="113"/>
      <c r="G160" s="53"/>
      <c r="H160" s="53"/>
      <c r="I160" s="53"/>
      <c r="J160" s="70"/>
      <c r="K160" s="41"/>
      <c r="L160" s="63"/>
    </row>
    <row r="161" spans="1:12" s="105" customFormat="1" ht="15" x14ac:dyDescent="0.25">
      <c r="A161" s="106"/>
      <c r="B161" s="107"/>
      <c r="C161" s="37"/>
      <c r="D161" s="38"/>
      <c r="E161" s="112"/>
      <c r="F161" s="113"/>
      <c r="G161" s="114"/>
      <c r="H161" s="114"/>
      <c r="I161" s="114"/>
      <c r="J161" s="137"/>
      <c r="K161" s="115"/>
      <c r="L161" s="60"/>
    </row>
    <row r="162" spans="1:12" s="105" customFormat="1" ht="15" x14ac:dyDescent="0.25">
      <c r="A162" s="121"/>
      <c r="B162" s="122"/>
      <c r="C162" s="48"/>
      <c r="D162" s="17" t="s">
        <v>32</v>
      </c>
      <c r="E162" s="123"/>
      <c r="F162" s="90">
        <f>SUM(F155:F161)</f>
        <v>655</v>
      </c>
      <c r="G162" s="90">
        <f>SUM(G155:G161)</f>
        <v>22.049999999999997</v>
      </c>
      <c r="H162" s="90">
        <f>SUM(H155:H161)</f>
        <v>18.78</v>
      </c>
      <c r="I162" s="90">
        <f>SUM(I155:I161)</f>
        <v>109.12</v>
      </c>
      <c r="J162" s="91">
        <f>SUM(J155:J161)</f>
        <v>678.02661201330011</v>
      </c>
      <c r="K162" s="92"/>
      <c r="L162" s="93">
        <f>SUM(L155:L161)</f>
        <v>127.03</v>
      </c>
    </row>
    <row r="163" spans="1:12" s="105" customFormat="1" ht="15" x14ac:dyDescent="0.25">
      <c r="A163" s="125">
        <f>A155</f>
        <v>2</v>
      </c>
      <c r="B163" s="126">
        <v>4</v>
      </c>
      <c r="C163" s="49" t="s">
        <v>24</v>
      </c>
      <c r="D163" s="42" t="s">
        <v>25</v>
      </c>
      <c r="E163" s="50" t="s">
        <v>95</v>
      </c>
      <c r="F163" s="94">
        <v>110</v>
      </c>
      <c r="G163" s="14">
        <v>1.1100000000000001</v>
      </c>
      <c r="H163" s="14">
        <v>6.66</v>
      </c>
      <c r="I163" s="14">
        <v>5.27</v>
      </c>
      <c r="J163" s="14">
        <v>84.429175599999994</v>
      </c>
      <c r="K163" s="56" t="s">
        <v>143</v>
      </c>
      <c r="L163" s="24">
        <v>114.06</v>
      </c>
    </row>
    <row r="164" spans="1:12" s="105" customFormat="1" ht="15" x14ac:dyDescent="0.25">
      <c r="A164" s="106"/>
      <c r="B164" s="107"/>
      <c r="C164" s="37"/>
      <c r="D164" s="42" t="s">
        <v>26</v>
      </c>
      <c r="E164" s="39" t="s">
        <v>152</v>
      </c>
      <c r="F164" s="55">
        <v>275</v>
      </c>
      <c r="G164" s="14">
        <v>2.4</v>
      </c>
      <c r="H164" s="14">
        <v>6.02</v>
      </c>
      <c r="I164" s="14">
        <v>18.98</v>
      </c>
      <c r="J164" s="14">
        <v>133.59496436000001</v>
      </c>
      <c r="K164" s="56" t="s">
        <v>75</v>
      </c>
      <c r="L164" s="25"/>
    </row>
    <row r="165" spans="1:12" s="105" customFormat="1" ht="15" x14ac:dyDescent="0.25">
      <c r="A165" s="106"/>
      <c r="B165" s="107"/>
      <c r="C165" s="37"/>
      <c r="D165" s="42" t="s">
        <v>27</v>
      </c>
      <c r="E165" s="39" t="s">
        <v>80</v>
      </c>
      <c r="F165" s="55">
        <v>110</v>
      </c>
      <c r="G165" s="14">
        <v>14.02</v>
      </c>
      <c r="H165" s="14">
        <v>15.64</v>
      </c>
      <c r="I165" s="14">
        <v>3.2</v>
      </c>
      <c r="J165" s="14">
        <v>210.14272995833343</v>
      </c>
      <c r="K165" s="56" t="s">
        <v>117</v>
      </c>
      <c r="L165" s="25"/>
    </row>
    <row r="166" spans="1:12" s="105" customFormat="1" ht="15" x14ac:dyDescent="0.25">
      <c r="A166" s="106"/>
      <c r="B166" s="107"/>
      <c r="C166" s="37"/>
      <c r="D166" s="42" t="s">
        <v>28</v>
      </c>
      <c r="E166" s="13" t="s">
        <v>89</v>
      </c>
      <c r="F166" s="22">
        <v>200</v>
      </c>
      <c r="G166" s="14">
        <v>7.07</v>
      </c>
      <c r="H166" s="14">
        <v>3.97</v>
      </c>
      <c r="I166" s="14">
        <v>45.48</v>
      </c>
      <c r="J166" s="14">
        <v>245.25356599999998</v>
      </c>
      <c r="K166" s="30" t="str">
        <f>"46/3"</f>
        <v>46/3</v>
      </c>
      <c r="L166" s="63"/>
    </row>
    <row r="167" spans="1:12" s="105" customFormat="1" ht="15" x14ac:dyDescent="0.25">
      <c r="A167" s="106"/>
      <c r="B167" s="107"/>
      <c r="C167" s="37"/>
      <c r="D167" s="42" t="s">
        <v>22</v>
      </c>
      <c r="E167" s="39" t="s">
        <v>73</v>
      </c>
      <c r="F167" s="57">
        <v>200</v>
      </c>
      <c r="G167" s="14">
        <v>0.08</v>
      </c>
      <c r="H167" s="14">
        <v>0.02</v>
      </c>
      <c r="I167" s="14">
        <v>9.84</v>
      </c>
      <c r="J167" s="14">
        <v>37.802231999999989</v>
      </c>
      <c r="K167" s="56" t="s">
        <v>39</v>
      </c>
      <c r="L167" s="63"/>
    </row>
    <row r="168" spans="1:12" s="105" customFormat="1" ht="15" x14ac:dyDescent="0.25">
      <c r="A168" s="106"/>
      <c r="B168" s="107"/>
      <c r="C168" s="37"/>
      <c r="D168" s="42" t="s">
        <v>30</v>
      </c>
      <c r="E168" s="13" t="s">
        <v>41</v>
      </c>
      <c r="F168" s="22">
        <v>60</v>
      </c>
      <c r="G168" s="14">
        <v>4.0199999999999996</v>
      </c>
      <c r="H168" s="14">
        <v>0.42</v>
      </c>
      <c r="I168" s="14">
        <v>30.12</v>
      </c>
      <c r="J168" s="14">
        <v>126.32591999999998</v>
      </c>
      <c r="K168" s="87" t="s">
        <v>44</v>
      </c>
      <c r="L168" s="24"/>
    </row>
    <row r="169" spans="1:12" s="105" customFormat="1" ht="15" x14ac:dyDescent="0.25">
      <c r="A169" s="106"/>
      <c r="B169" s="107"/>
      <c r="C169" s="37"/>
      <c r="D169" s="42" t="s">
        <v>31</v>
      </c>
      <c r="E169" s="39" t="s">
        <v>42</v>
      </c>
      <c r="F169" s="57">
        <v>72</v>
      </c>
      <c r="G169" s="16">
        <v>4.75</v>
      </c>
      <c r="H169" s="16">
        <v>0.86</v>
      </c>
      <c r="I169" s="16">
        <v>30.02</v>
      </c>
      <c r="J169" s="16">
        <v>139.2336</v>
      </c>
      <c r="K169" s="87" t="s">
        <v>44</v>
      </c>
      <c r="L169" s="25"/>
    </row>
    <row r="170" spans="1:12" s="105" customFormat="1" ht="15" x14ac:dyDescent="0.25">
      <c r="A170" s="106"/>
      <c r="B170" s="107"/>
      <c r="C170" s="37"/>
      <c r="D170" s="47"/>
      <c r="E170" s="116"/>
      <c r="F170" s="117"/>
      <c r="G170" s="118"/>
      <c r="H170" s="118"/>
      <c r="I170" s="118"/>
      <c r="J170" s="153"/>
      <c r="K170" s="119"/>
      <c r="L170" s="120"/>
    </row>
    <row r="171" spans="1:12" s="105" customFormat="1" ht="15" x14ac:dyDescent="0.25">
      <c r="A171" s="106"/>
      <c r="B171" s="107"/>
      <c r="C171" s="37"/>
      <c r="D171" s="47"/>
      <c r="E171" s="116"/>
      <c r="F171" s="117"/>
      <c r="G171" s="118"/>
      <c r="H171" s="118"/>
      <c r="I171" s="118"/>
      <c r="J171" s="153"/>
      <c r="K171" s="119"/>
      <c r="L171" s="120"/>
    </row>
    <row r="172" spans="1:12" s="105" customFormat="1" ht="15" x14ac:dyDescent="0.25">
      <c r="A172" s="121"/>
      <c r="B172" s="122"/>
      <c r="C172" s="48"/>
      <c r="D172" s="17" t="s">
        <v>32</v>
      </c>
      <c r="E172" s="123"/>
      <c r="F172" s="124">
        <f>SUM(F163:F171)</f>
        <v>1027</v>
      </c>
      <c r="G172" s="90">
        <f>SUM(G163:G171)</f>
        <v>33.450000000000003</v>
      </c>
      <c r="H172" s="90">
        <f>SUM(H163:H171)</f>
        <v>33.590000000000003</v>
      </c>
      <c r="I172" s="90">
        <f>SUM(I163:I171)</f>
        <v>142.91</v>
      </c>
      <c r="J172" s="91">
        <f>SUM(J163:J171)</f>
        <v>976.78218791833342</v>
      </c>
      <c r="K172" s="92"/>
      <c r="L172" s="93">
        <f>SUM(L163:L171)</f>
        <v>114.06</v>
      </c>
    </row>
    <row r="173" spans="1:12" s="105" customFormat="1" ht="15.75" thickBot="1" x14ac:dyDescent="0.3">
      <c r="A173" s="127">
        <f>A155</f>
        <v>2</v>
      </c>
      <c r="B173" s="128">
        <f>B155</f>
        <v>4</v>
      </c>
      <c r="C173" s="166" t="s">
        <v>4</v>
      </c>
      <c r="D173" s="167"/>
      <c r="E173" s="129"/>
      <c r="F173" s="139">
        <f>F162+F172</f>
        <v>1682</v>
      </c>
      <c r="G173" s="130">
        <f>G162+G172</f>
        <v>55.5</v>
      </c>
      <c r="H173" s="130">
        <f>H162+H172</f>
        <v>52.370000000000005</v>
      </c>
      <c r="I173" s="130">
        <f>I162+I172</f>
        <v>252.03</v>
      </c>
      <c r="J173" s="130">
        <f>J162+J172</f>
        <v>1654.8087999316335</v>
      </c>
      <c r="K173" s="131"/>
      <c r="L173" s="132">
        <f>L162+L172</f>
        <v>241.09</v>
      </c>
    </row>
    <row r="174" spans="1:12" s="105" customFormat="1" ht="30" x14ac:dyDescent="0.25">
      <c r="A174" s="103">
        <v>3</v>
      </c>
      <c r="B174" s="104">
        <v>1</v>
      </c>
      <c r="C174" s="35" t="s">
        <v>20</v>
      </c>
      <c r="D174" s="42" t="s">
        <v>27</v>
      </c>
      <c r="E174" s="13" t="s">
        <v>144</v>
      </c>
      <c r="F174" s="95">
        <v>150</v>
      </c>
      <c r="G174" s="14">
        <v>16.260000000000002</v>
      </c>
      <c r="H174" s="14">
        <v>15.45</v>
      </c>
      <c r="I174" s="14">
        <v>11.09</v>
      </c>
      <c r="J174" s="14">
        <v>248.79925516999998</v>
      </c>
      <c r="K174" s="56" t="s">
        <v>145</v>
      </c>
      <c r="L174" s="63">
        <v>155.38999999999999</v>
      </c>
    </row>
    <row r="175" spans="1:12" s="105" customFormat="1" ht="15" x14ac:dyDescent="0.25">
      <c r="A175" s="106"/>
      <c r="B175" s="107"/>
      <c r="C175" s="37"/>
      <c r="D175" s="42" t="s">
        <v>28</v>
      </c>
      <c r="E175" s="13" t="s">
        <v>89</v>
      </c>
      <c r="F175" s="22">
        <v>200</v>
      </c>
      <c r="G175" s="14">
        <v>7.07</v>
      </c>
      <c r="H175" s="14">
        <v>3.97</v>
      </c>
      <c r="I175" s="14">
        <v>45.48</v>
      </c>
      <c r="J175" s="14">
        <v>245.25356599999998</v>
      </c>
      <c r="K175" s="30" t="str">
        <f>"46/3"</f>
        <v>46/3</v>
      </c>
      <c r="L175" s="24"/>
    </row>
    <row r="176" spans="1:12" s="105" customFormat="1" ht="15" x14ac:dyDescent="0.25">
      <c r="A176" s="106"/>
      <c r="B176" s="107"/>
      <c r="C176" s="37"/>
      <c r="D176" s="42" t="s">
        <v>29</v>
      </c>
      <c r="E176" s="39" t="s">
        <v>40</v>
      </c>
      <c r="F176" s="57">
        <v>200</v>
      </c>
      <c r="G176" s="14">
        <v>1.02</v>
      </c>
      <c r="H176" s="14">
        <v>0.06</v>
      </c>
      <c r="I176" s="14">
        <v>23.18</v>
      </c>
      <c r="J176" s="14">
        <v>87.598919999999993</v>
      </c>
      <c r="K176" s="56" t="s">
        <v>43</v>
      </c>
      <c r="L176" s="24"/>
    </row>
    <row r="177" spans="1:12" s="105" customFormat="1" ht="15" x14ac:dyDescent="0.25">
      <c r="A177" s="106"/>
      <c r="B177" s="107"/>
      <c r="C177" s="37"/>
      <c r="D177" s="42" t="s">
        <v>30</v>
      </c>
      <c r="E177" s="39" t="s">
        <v>69</v>
      </c>
      <c r="F177" s="57">
        <v>40</v>
      </c>
      <c r="G177" s="14">
        <v>4.91</v>
      </c>
      <c r="H177" s="14">
        <v>2.93</v>
      </c>
      <c r="I177" s="14">
        <v>14.07</v>
      </c>
      <c r="J177" s="14">
        <v>104.072</v>
      </c>
      <c r="K177" s="56" t="s">
        <v>44</v>
      </c>
      <c r="L177" s="24"/>
    </row>
    <row r="178" spans="1:12" s="105" customFormat="1" ht="15" x14ac:dyDescent="0.25">
      <c r="A178" s="106"/>
      <c r="B178" s="107"/>
      <c r="C178" s="37"/>
      <c r="D178" s="42" t="s">
        <v>30</v>
      </c>
      <c r="E178" s="39" t="s">
        <v>41</v>
      </c>
      <c r="F178" s="96">
        <v>30</v>
      </c>
      <c r="G178" s="14">
        <v>2.0099999999999998</v>
      </c>
      <c r="H178" s="14">
        <v>0.21</v>
      </c>
      <c r="I178" s="14">
        <v>15.06</v>
      </c>
      <c r="J178" s="14">
        <v>63.162959999999991</v>
      </c>
      <c r="K178" s="97" t="s">
        <v>44</v>
      </c>
      <c r="L178" s="25"/>
    </row>
    <row r="179" spans="1:12" s="105" customFormat="1" ht="15" x14ac:dyDescent="0.25">
      <c r="A179" s="106"/>
      <c r="B179" s="107"/>
      <c r="C179" s="37"/>
      <c r="D179" s="38" t="s">
        <v>23</v>
      </c>
      <c r="E179" s="39" t="s">
        <v>94</v>
      </c>
      <c r="F179" s="154">
        <v>180</v>
      </c>
      <c r="G179" s="98">
        <v>0.72</v>
      </c>
      <c r="H179" s="98">
        <v>0.72</v>
      </c>
      <c r="I179" s="99">
        <v>20.88</v>
      </c>
      <c r="J179" s="155">
        <v>87.62</v>
      </c>
      <c r="K179" s="56" t="s">
        <v>44</v>
      </c>
      <c r="L179" s="63"/>
    </row>
    <row r="180" spans="1:12" s="105" customFormat="1" ht="15" x14ac:dyDescent="0.25">
      <c r="A180" s="106"/>
      <c r="B180" s="107"/>
      <c r="C180" s="37"/>
      <c r="D180" s="38"/>
      <c r="E180" s="39"/>
      <c r="F180" s="113"/>
      <c r="G180" s="61"/>
      <c r="H180" s="61"/>
      <c r="I180" s="53"/>
      <c r="J180" s="145"/>
      <c r="K180" s="56"/>
      <c r="L180" s="63"/>
    </row>
    <row r="181" spans="1:12" s="105" customFormat="1" ht="15.75" customHeight="1" x14ac:dyDescent="0.25">
      <c r="A181" s="121"/>
      <c r="B181" s="122"/>
      <c r="C181" s="48"/>
      <c r="D181" s="17" t="s">
        <v>32</v>
      </c>
      <c r="E181" s="123"/>
      <c r="F181" s="90">
        <f>SUM(F174:F179)</f>
        <v>800</v>
      </c>
      <c r="G181" s="90">
        <f>SUM(G174:G179)</f>
        <v>31.990000000000002</v>
      </c>
      <c r="H181" s="90">
        <f>SUM(H174:H179)</f>
        <v>23.339999999999996</v>
      </c>
      <c r="I181" s="90">
        <f>SUM(I174:I179)</f>
        <v>129.76</v>
      </c>
      <c r="J181" s="90">
        <f>SUM(J174:J179)</f>
        <v>836.50670116999993</v>
      </c>
      <c r="K181" s="100"/>
      <c r="L181" s="101">
        <f>SUM(L174:L179)</f>
        <v>155.38999999999999</v>
      </c>
    </row>
    <row r="182" spans="1:12" s="105" customFormat="1" ht="15" x14ac:dyDescent="0.25">
      <c r="A182" s="125">
        <f>A174</f>
        <v>3</v>
      </c>
      <c r="B182" s="126">
        <v>1</v>
      </c>
      <c r="C182" s="49" t="s">
        <v>24</v>
      </c>
      <c r="D182" s="42" t="s">
        <v>25</v>
      </c>
      <c r="E182" s="13" t="s">
        <v>99</v>
      </c>
      <c r="F182" s="22">
        <v>110</v>
      </c>
      <c r="G182" s="14">
        <v>0.86</v>
      </c>
      <c r="H182" s="14">
        <v>0.11</v>
      </c>
      <c r="I182" s="14">
        <v>3.77</v>
      </c>
      <c r="J182" s="14">
        <v>17.172540000000001</v>
      </c>
      <c r="K182" s="30" t="s">
        <v>44</v>
      </c>
      <c r="L182" s="62">
        <v>149.13999999999999</v>
      </c>
    </row>
    <row r="183" spans="1:12" s="105" customFormat="1" ht="15" x14ac:dyDescent="0.25">
      <c r="A183" s="106"/>
      <c r="B183" s="107"/>
      <c r="C183" s="37"/>
      <c r="D183" s="42" t="s">
        <v>26</v>
      </c>
      <c r="E183" s="39" t="s">
        <v>146</v>
      </c>
      <c r="F183" s="55">
        <v>275</v>
      </c>
      <c r="G183" s="14">
        <v>9.33</v>
      </c>
      <c r="H183" s="14">
        <v>5.77</v>
      </c>
      <c r="I183" s="14">
        <v>21.73</v>
      </c>
      <c r="J183" s="14">
        <v>173.767</v>
      </c>
      <c r="K183" s="56" t="s">
        <v>149</v>
      </c>
      <c r="L183" s="63"/>
    </row>
    <row r="184" spans="1:12" s="105" customFormat="1" ht="15" x14ac:dyDescent="0.25">
      <c r="A184" s="106"/>
      <c r="B184" s="107"/>
      <c r="C184" s="37"/>
      <c r="D184" s="42" t="s">
        <v>27</v>
      </c>
      <c r="E184" s="39" t="s">
        <v>61</v>
      </c>
      <c r="F184" s="57">
        <v>110</v>
      </c>
      <c r="G184" s="14">
        <v>6.89</v>
      </c>
      <c r="H184" s="14">
        <v>7.11</v>
      </c>
      <c r="I184" s="14">
        <v>7.06</v>
      </c>
      <c r="J184" s="14">
        <v>238.51</v>
      </c>
      <c r="K184" s="56" t="s">
        <v>65</v>
      </c>
      <c r="L184" s="63"/>
    </row>
    <row r="185" spans="1:12" s="105" customFormat="1" ht="15" x14ac:dyDescent="0.25">
      <c r="A185" s="106"/>
      <c r="B185" s="107"/>
      <c r="C185" s="37"/>
      <c r="D185" s="42" t="s">
        <v>28</v>
      </c>
      <c r="E185" s="39" t="s">
        <v>147</v>
      </c>
      <c r="F185" s="55">
        <v>200</v>
      </c>
      <c r="G185" s="14">
        <v>3.86</v>
      </c>
      <c r="H185" s="14">
        <v>4.3899999999999997</v>
      </c>
      <c r="I185" s="14">
        <v>31.82</v>
      </c>
      <c r="J185" s="14">
        <v>180.65042</v>
      </c>
      <c r="K185" s="56" t="s">
        <v>150</v>
      </c>
      <c r="L185" s="63"/>
    </row>
    <row r="186" spans="1:12" s="105" customFormat="1" ht="15" x14ac:dyDescent="0.25">
      <c r="A186" s="106"/>
      <c r="B186" s="107"/>
      <c r="C186" s="37"/>
      <c r="D186" s="42" t="s">
        <v>29</v>
      </c>
      <c r="E186" s="39" t="s">
        <v>148</v>
      </c>
      <c r="F186" s="55">
        <v>200</v>
      </c>
      <c r="G186" s="14">
        <v>0.43</v>
      </c>
      <c r="H186" s="14">
        <v>0.1</v>
      </c>
      <c r="I186" s="14">
        <v>22.89</v>
      </c>
      <c r="J186" s="14">
        <v>88.655410000000003</v>
      </c>
      <c r="K186" s="56" t="s">
        <v>151</v>
      </c>
      <c r="L186" s="63"/>
    </row>
    <row r="187" spans="1:12" s="105" customFormat="1" ht="15" x14ac:dyDescent="0.25">
      <c r="A187" s="106"/>
      <c r="B187" s="107"/>
      <c r="C187" s="37"/>
      <c r="D187" s="42" t="s">
        <v>30</v>
      </c>
      <c r="E187" s="13" t="s">
        <v>41</v>
      </c>
      <c r="F187" s="22">
        <v>60</v>
      </c>
      <c r="G187" s="14">
        <v>4.0199999999999996</v>
      </c>
      <c r="H187" s="14">
        <v>0.42</v>
      </c>
      <c r="I187" s="14">
        <v>30.12</v>
      </c>
      <c r="J187" s="14">
        <v>126.32591999999998</v>
      </c>
      <c r="K187" s="56" t="s">
        <v>44</v>
      </c>
      <c r="L187" s="63"/>
    </row>
    <row r="188" spans="1:12" s="105" customFormat="1" ht="15" x14ac:dyDescent="0.25">
      <c r="A188" s="106"/>
      <c r="B188" s="107"/>
      <c r="C188" s="37"/>
      <c r="D188" s="42" t="s">
        <v>31</v>
      </c>
      <c r="E188" s="39" t="s">
        <v>42</v>
      </c>
      <c r="F188" s="57">
        <v>72</v>
      </c>
      <c r="G188" s="16">
        <v>4.75</v>
      </c>
      <c r="H188" s="16">
        <v>0.86</v>
      </c>
      <c r="I188" s="16">
        <v>30.02</v>
      </c>
      <c r="J188" s="16">
        <v>139.2336</v>
      </c>
      <c r="K188" s="56" t="s">
        <v>44</v>
      </c>
      <c r="L188" s="63"/>
    </row>
    <row r="189" spans="1:12" s="105" customFormat="1" ht="15" x14ac:dyDescent="0.25">
      <c r="A189" s="106"/>
      <c r="B189" s="107"/>
      <c r="C189" s="37"/>
      <c r="D189" s="38"/>
      <c r="E189" s="112"/>
      <c r="F189" s="113"/>
      <c r="G189" s="114"/>
      <c r="H189" s="114"/>
      <c r="I189" s="114"/>
      <c r="J189" s="114"/>
      <c r="K189" s="119"/>
      <c r="L189" s="120"/>
    </row>
    <row r="190" spans="1:12" s="105" customFormat="1" ht="15" x14ac:dyDescent="0.25">
      <c r="A190" s="106"/>
      <c r="B190" s="107"/>
      <c r="C190" s="37"/>
      <c r="D190" s="47"/>
      <c r="E190" s="116"/>
      <c r="F190" s="117"/>
      <c r="G190" s="118"/>
      <c r="H190" s="118"/>
      <c r="I190" s="118"/>
      <c r="J190" s="118"/>
      <c r="K190" s="119"/>
      <c r="L190" s="120"/>
    </row>
    <row r="191" spans="1:12" s="105" customFormat="1" ht="15" x14ac:dyDescent="0.25">
      <c r="A191" s="121"/>
      <c r="B191" s="122"/>
      <c r="C191" s="48"/>
      <c r="D191" s="17" t="s">
        <v>32</v>
      </c>
      <c r="E191" s="123"/>
      <c r="F191" s="124">
        <f>SUM(F182:F190)</f>
        <v>1027</v>
      </c>
      <c r="G191" s="90">
        <f>SUM(G182:G190)</f>
        <v>30.139999999999997</v>
      </c>
      <c r="H191" s="90">
        <f>SUM(H182:H190)</f>
        <v>18.760000000000002</v>
      </c>
      <c r="I191" s="90">
        <f>SUM(I182:I190)</f>
        <v>147.41</v>
      </c>
      <c r="J191" s="90">
        <f>SUM(J182:J190)</f>
        <v>964.31488999999999</v>
      </c>
      <c r="K191" s="100"/>
      <c r="L191" s="93">
        <f>SUM(L182:L190)</f>
        <v>149.13999999999999</v>
      </c>
    </row>
    <row r="192" spans="1:12" s="105" customFormat="1" ht="15.75" thickBot="1" x14ac:dyDescent="0.3">
      <c r="A192" s="127">
        <f>A174</f>
        <v>3</v>
      </c>
      <c r="B192" s="128">
        <f>B174</f>
        <v>1</v>
      </c>
      <c r="C192" s="166" t="s">
        <v>4</v>
      </c>
      <c r="D192" s="167"/>
      <c r="E192" s="129"/>
      <c r="F192" s="139">
        <f>F181+F191</f>
        <v>1827</v>
      </c>
      <c r="G192" s="130">
        <f>G181+G191</f>
        <v>62.129999999999995</v>
      </c>
      <c r="H192" s="130">
        <f>H181+H191</f>
        <v>42.099999999999994</v>
      </c>
      <c r="I192" s="130">
        <f>I181+I191</f>
        <v>277.16999999999996</v>
      </c>
      <c r="J192" s="130">
        <f>J181+J191</f>
        <v>1800.8215911699999</v>
      </c>
      <c r="K192" s="131"/>
      <c r="L192" s="132">
        <f>L181+L191</f>
        <v>304.52999999999997</v>
      </c>
    </row>
    <row r="193" spans="1:12" s="105" customFormat="1" ht="30" x14ac:dyDescent="0.25">
      <c r="A193" s="133">
        <v>3</v>
      </c>
      <c r="B193" s="107">
        <v>2</v>
      </c>
      <c r="C193" s="35" t="s">
        <v>20</v>
      </c>
      <c r="D193" s="42" t="s">
        <v>21</v>
      </c>
      <c r="E193" s="50" t="s">
        <v>125</v>
      </c>
      <c r="F193" s="57">
        <v>260</v>
      </c>
      <c r="G193" s="14">
        <v>42.11</v>
      </c>
      <c r="H193" s="14">
        <v>25.91</v>
      </c>
      <c r="I193" s="14">
        <v>55.87</v>
      </c>
      <c r="J193" s="18">
        <v>624.12</v>
      </c>
      <c r="K193" s="56" t="s">
        <v>45</v>
      </c>
      <c r="L193" s="68">
        <v>155.74</v>
      </c>
    </row>
    <row r="194" spans="1:12" s="105" customFormat="1" ht="15" x14ac:dyDescent="0.25">
      <c r="A194" s="133"/>
      <c r="B194" s="107"/>
      <c r="C194" s="37"/>
      <c r="D194" s="42" t="s">
        <v>22</v>
      </c>
      <c r="E194" s="39" t="s">
        <v>83</v>
      </c>
      <c r="F194" s="57">
        <v>200</v>
      </c>
      <c r="G194" s="14">
        <v>2.92</v>
      </c>
      <c r="H194" s="14">
        <v>3.16</v>
      </c>
      <c r="I194" s="14">
        <v>14.44</v>
      </c>
      <c r="J194" s="53">
        <v>95.2</v>
      </c>
      <c r="K194" s="56" t="s">
        <v>82</v>
      </c>
      <c r="L194" s="27"/>
    </row>
    <row r="195" spans="1:12" s="105" customFormat="1" ht="15" x14ac:dyDescent="0.25">
      <c r="A195" s="133"/>
      <c r="B195" s="107"/>
      <c r="C195" s="37"/>
      <c r="D195" s="42" t="s">
        <v>30</v>
      </c>
      <c r="E195" s="13" t="s">
        <v>41</v>
      </c>
      <c r="F195" s="22">
        <v>60</v>
      </c>
      <c r="G195" s="14">
        <v>4.0199999999999996</v>
      </c>
      <c r="H195" s="14">
        <v>0.42</v>
      </c>
      <c r="I195" s="14">
        <v>30.12</v>
      </c>
      <c r="J195" s="14">
        <v>126.33</v>
      </c>
      <c r="K195" s="30" t="str">
        <f>"пром."</f>
        <v>пром.</v>
      </c>
      <c r="L195" s="28"/>
    </row>
    <row r="196" spans="1:12" s="105" customFormat="1" ht="15" x14ac:dyDescent="0.25">
      <c r="A196" s="133"/>
      <c r="B196" s="107"/>
      <c r="C196" s="37"/>
      <c r="D196" s="42" t="s">
        <v>23</v>
      </c>
      <c r="E196" s="15" t="s">
        <v>79</v>
      </c>
      <c r="F196" s="55">
        <v>115</v>
      </c>
      <c r="G196" s="16">
        <v>0.92</v>
      </c>
      <c r="H196" s="16">
        <v>0.23</v>
      </c>
      <c r="I196" s="16">
        <v>10.81</v>
      </c>
      <c r="J196" s="16">
        <v>46.69</v>
      </c>
      <c r="K196" s="41" t="s">
        <v>44</v>
      </c>
      <c r="L196" s="120"/>
    </row>
    <row r="197" spans="1:12" s="105" customFormat="1" ht="15" x14ac:dyDescent="0.25">
      <c r="A197" s="133"/>
      <c r="B197" s="107"/>
      <c r="C197" s="37"/>
      <c r="D197" s="38"/>
      <c r="E197" s="112"/>
      <c r="F197" s="113"/>
      <c r="G197" s="114"/>
      <c r="H197" s="114"/>
      <c r="I197" s="114"/>
      <c r="J197" s="114"/>
      <c r="K197" s="119"/>
      <c r="L197" s="120"/>
    </row>
    <row r="198" spans="1:12" s="105" customFormat="1" ht="15" x14ac:dyDescent="0.25">
      <c r="A198" s="133"/>
      <c r="B198" s="107"/>
      <c r="C198" s="37"/>
      <c r="D198" s="47"/>
      <c r="E198" s="116"/>
      <c r="F198" s="117"/>
      <c r="G198" s="118"/>
      <c r="H198" s="118"/>
      <c r="I198" s="118"/>
      <c r="J198" s="118"/>
      <c r="K198" s="119"/>
      <c r="L198" s="120"/>
    </row>
    <row r="199" spans="1:12" s="105" customFormat="1" ht="15" x14ac:dyDescent="0.25">
      <c r="A199" s="135"/>
      <c r="B199" s="122"/>
      <c r="C199" s="48"/>
      <c r="D199" s="17" t="s">
        <v>32</v>
      </c>
      <c r="E199" s="123"/>
      <c r="F199" s="124">
        <f>SUM(F193:F198)</f>
        <v>635</v>
      </c>
      <c r="G199" s="90">
        <f>SUM(G193:G198)</f>
        <v>49.97</v>
      </c>
      <c r="H199" s="90">
        <f>SUM(H193:H198)</f>
        <v>29.720000000000002</v>
      </c>
      <c r="I199" s="90">
        <f>SUM(I193:I198)</f>
        <v>111.24000000000001</v>
      </c>
      <c r="J199" s="90">
        <f>SUM(J193:J198)</f>
        <v>892.34000000000015</v>
      </c>
      <c r="K199" s="92"/>
      <c r="L199" s="93">
        <f>SUM(L193:L198)</f>
        <v>155.74</v>
      </c>
    </row>
    <row r="200" spans="1:12" s="105" customFormat="1" ht="30" x14ac:dyDescent="0.25">
      <c r="A200" s="126">
        <v>3</v>
      </c>
      <c r="B200" s="126">
        <v>2</v>
      </c>
      <c r="C200" s="49" t="s">
        <v>24</v>
      </c>
      <c r="D200" s="36" t="s">
        <v>25</v>
      </c>
      <c r="E200" s="32" t="s">
        <v>129</v>
      </c>
      <c r="F200" s="34">
        <v>110</v>
      </c>
      <c r="G200" s="14">
        <v>1.68</v>
      </c>
      <c r="H200" s="14">
        <v>6.56</v>
      </c>
      <c r="I200" s="14">
        <v>10.25</v>
      </c>
      <c r="J200" s="14">
        <v>101.96101299999999</v>
      </c>
      <c r="K200" s="33" t="str">
        <f>"6/1"</f>
        <v>6/1</v>
      </c>
      <c r="L200" s="82">
        <v>128.57</v>
      </c>
    </row>
    <row r="201" spans="1:12" s="105" customFormat="1" ht="21" customHeight="1" x14ac:dyDescent="0.25">
      <c r="A201" s="161"/>
      <c r="B201" s="162"/>
      <c r="C201" s="163"/>
      <c r="D201" s="42" t="s">
        <v>26</v>
      </c>
      <c r="E201" s="39" t="s">
        <v>101</v>
      </c>
      <c r="F201" s="55">
        <v>275</v>
      </c>
      <c r="G201" s="14">
        <v>2.0699999999999998</v>
      </c>
      <c r="H201" s="14">
        <v>5.75</v>
      </c>
      <c r="I201" s="14">
        <v>12.18</v>
      </c>
      <c r="J201" s="14">
        <v>104.2034785</v>
      </c>
      <c r="K201" s="56" t="s">
        <v>100</v>
      </c>
      <c r="L201" s="59"/>
    </row>
    <row r="202" spans="1:12" s="105" customFormat="1" ht="15" x14ac:dyDescent="0.25">
      <c r="A202" s="133"/>
      <c r="B202" s="107"/>
      <c r="C202" s="37"/>
      <c r="D202" s="42" t="s">
        <v>27</v>
      </c>
      <c r="E202" s="39" t="s">
        <v>154</v>
      </c>
      <c r="F202" s="57">
        <v>110</v>
      </c>
      <c r="G202" s="14">
        <v>24.91</v>
      </c>
      <c r="H202" s="14">
        <v>20.95</v>
      </c>
      <c r="I202" s="14">
        <v>0.37</v>
      </c>
      <c r="J202" s="14">
        <v>289.45289999999994</v>
      </c>
      <c r="K202" s="56" t="s">
        <v>153</v>
      </c>
      <c r="L202" s="63"/>
    </row>
    <row r="203" spans="1:12" s="105" customFormat="1" ht="15" x14ac:dyDescent="0.25">
      <c r="A203" s="133"/>
      <c r="B203" s="107"/>
      <c r="C203" s="37"/>
      <c r="D203" s="42" t="s">
        <v>28</v>
      </c>
      <c r="E203" s="13" t="s">
        <v>81</v>
      </c>
      <c r="F203" s="22">
        <v>200</v>
      </c>
      <c r="G203" s="14">
        <v>3.34</v>
      </c>
      <c r="H203" s="14">
        <v>5.3</v>
      </c>
      <c r="I203" s="14">
        <v>23.13</v>
      </c>
      <c r="J203" s="14">
        <v>147.20033857999999</v>
      </c>
      <c r="K203" s="30" t="str">
        <f>"32/3"</f>
        <v>32/3</v>
      </c>
      <c r="L203" s="75"/>
    </row>
    <row r="204" spans="1:12" s="105" customFormat="1" ht="15" x14ac:dyDescent="0.25">
      <c r="A204" s="133"/>
      <c r="B204" s="107"/>
      <c r="C204" s="37"/>
      <c r="D204" s="42" t="s">
        <v>29</v>
      </c>
      <c r="E204" s="39" t="s">
        <v>49</v>
      </c>
      <c r="F204" s="55">
        <v>200</v>
      </c>
      <c r="G204" s="53">
        <v>0</v>
      </c>
      <c r="H204" s="53">
        <v>0</v>
      </c>
      <c r="I204" s="53">
        <v>19</v>
      </c>
      <c r="J204" s="14">
        <v>74.319999999999993</v>
      </c>
      <c r="K204" s="56" t="s">
        <v>52</v>
      </c>
      <c r="L204" s="24"/>
    </row>
    <row r="205" spans="1:12" s="105" customFormat="1" ht="15" x14ac:dyDescent="0.25">
      <c r="A205" s="133"/>
      <c r="B205" s="107"/>
      <c r="C205" s="37"/>
      <c r="D205" s="42" t="s">
        <v>30</v>
      </c>
      <c r="E205" s="13" t="s">
        <v>41</v>
      </c>
      <c r="F205" s="22">
        <v>60</v>
      </c>
      <c r="G205" s="14">
        <v>4.0199999999999996</v>
      </c>
      <c r="H205" s="14">
        <v>0.42</v>
      </c>
      <c r="I205" s="14">
        <v>30.12</v>
      </c>
      <c r="J205" s="14">
        <v>126.32591999999998</v>
      </c>
      <c r="K205" s="30" t="str">
        <f>"пром."</f>
        <v>пром.</v>
      </c>
      <c r="L205" s="60"/>
    </row>
    <row r="206" spans="1:12" s="105" customFormat="1" ht="15" x14ac:dyDescent="0.25">
      <c r="A206" s="133"/>
      <c r="B206" s="107"/>
      <c r="C206" s="37"/>
      <c r="D206" s="42" t="s">
        <v>31</v>
      </c>
      <c r="E206" s="39" t="s">
        <v>42</v>
      </c>
      <c r="F206" s="57">
        <v>72</v>
      </c>
      <c r="G206" s="16">
        <v>4.75</v>
      </c>
      <c r="H206" s="16">
        <v>0.86</v>
      </c>
      <c r="I206" s="16">
        <v>30.02</v>
      </c>
      <c r="J206" s="16">
        <v>139.2336</v>
      </c>
      <c r="K206" s="31" t="str">
        <f>"пром."</f>
        <v>пром.</v>
      </c>
      <c r="L206" s="25"/>
    </row>
    <row r="207" spans="1:12" s="105" customFormat="1" ht="15" x14ac:dyDescent="0.25">
      <c r="A207" s="133"/>
      <c r="B207" s="107"/>
      <c r="C207" s="37"/>
      <c r="D207" s="42"/>
      <c r="E207" s="15"/>
      <c r="F207" s="55"/>
      <c r="G207" s="16"/>
      <c r="H207" s="16"/>
      <c r="I207" s="16"/>
      <c r="J207" s="16"/>
      <c r="K207" s="41"/>
      <c r="L207" s="60"/>
    </row>
    <row r="208" spans="1:12" s="105" customFormat="1" ht="15" x14ac:dyDescent="0.25">
      <c r="A208" s="133"/>
      <c r="B208" s="107"/>
      <c r="C208" s="37"/>
      <c r="D208" s="47"/>
      <c r="E208" s="116"/>
      <c r="F208" s="117"/>
      <c r="G208" s="118"/>
      <c r="H208" s="118"/>
      <c r="I208" s="118"/>
      <c r="J208" s="118"/>
      <c r="K208" s="119"/>
      <c r="L208" s="120"/>
    </row>
    <row r="209" spans="1:12" s="105" customFormat="1" ht="15" x14ac:dyDescent="0.25">
      <c r="A209" s="135"/>
      <c r="B209" s="122"/>
      <c r="C209" s="48"/>
      <c r="D209" s="17" t="s">
        <v>32</v>
      </c>
      <c r="E209" s="123"/>
      <c r="F209" s="90">
        <f>SUM(F200:F208)</f>
        <v>1027</v>
      </c>
      <c r="G209" s="90">
        <f>SUM(G200:G208)</f>
        <v>40.769999999999996</v>
      </c>
      <c r="H209" s="90">
        <f>SUM(H200:H208)</f>
        <v>39.839999999999996</v>
      </c>
      <c r="I209" s="90">
        <f>SUM(I200:I208)</f>
        <v>125.07000000000001</v>
      </c>
      <c r="J209" s="90">
        <f>SUM(J200:J208)</f>
        <v>982.69725008</v>
      </c>
      <c r="K209" s="92"/>
      <c r="L209" s="151">
        <f>SUM(L200:L208)</f>
        <v>128.57</v>
      </c>
    </row>
    <row r="210" spans="1:12" s="105" customFormat="1" ht="15.75" thickBot="1" x14ac:dyDescent="0.3">
      <c r="A210" s="138">
        <f>A193</f>
        <v>3</v>
      </c>
      <c r="B210" s="138">
        <f>B193</f>
        <v>2</v>
      </c>
      <c r="C210" s="166" t="s">
        <v>4</v>
      </c>
      <c r="D210" s="167"/>
      <c r="E210" s="129"/>
      <c r="F210" s="139">
        <f>F199+F209</f>
        <v>1662</v>
      </c>
      <c r="G210" s="130">
        <f>G199+G209</f>
        <v>90.74</v>
      </c>
      <c r="H210" s="130">
        <f>H199+H209</f>
        <v>69.56</v>
      </c>
      <c r="I210" s="130">
        <f>I199+I209</f>
        <v>236.31</v>
      </c>
      <c r="J210" s="130">
        <f>J199+J209</f>
        <v>1875.0372500800001</v>
      </c>
      <c r="K210" s="131"/>
      <c r="L210" s="132">
        <f>L199+L209</f>
        <v>284.31</v>
      </c>
    </row>
    <row r="211" spans="1:12" s="105" customFormat="1" ht="30" x14ac:dyDescent="0.25">
      <c r="A211" s="103">
        <v>3</v>
      </c>
      <c r="B211" s="104">
        <v>3</v>
      </c>
      <c r="C211" s="35" t="s">
        <v>20</v>
      </c>
      <c r="D211" s="84" t="s">
        <v>21</v>
      </c>
      <c r="E211" s="43" t="s">
        <v>155</v>
      </c>
      <c r="F211" s="40">
        <v>220</v>
      </c>
      <c r="G211" s="14">
        <v>5.49</v>
      </c>
      <c r="H211" s="14">
        <v>7.17</v>
      </c>
      <c r="I211" s="14">
        <v>29.06</v>
      </c>
      <c r="J211" s="14">
        <v>201.10748789999997</v>
      </c>
      <c r="K211" s="46" t="s">
        <v>78</v>
      </c>
      <c r="L211" s="85">
        <v>102.02</v>
      </c>
    </row>
    <row r="212" spans="1:12" s="105" customFormat="1" ht="15" x14ac:dyDescent="0.25">
      <c r="A212" s="106"/>
      <c r="B212" s="107"/>
      <c r="C212" s="37"/>
      <c r="D212" s="42" t="s">
        <v>29</v>
      </c>
      <c r="E212" s="13" t="s">
        <v>68</v>
      </c>
      <c r="F212" s="22">
        <v>200</v>
      </c>
      <c r="G212" s="14">
        <v>3.78</v>
      </c>
      <c r="H212" s="14">
        <v>3.72</v>
      </c>
      <c r="I212" s="14">
        <v>13.14</v>
      </c>
      <c r="J212" s="14">
        <v>96.539464000000009</v>
      </c>
      <c r="K212" s="56" t="s">
        <v>44</v>
      </c>
      <c r="L212" s="86"/>
    </row>
    <row r="213" spans="1:12" s="105" customFormat="1" ht="15.75" customHeight="1" x14ac:dyDescent="0.25">
      <c r="A213" s="106"/>
      <c r="B213" s="107"/>
      <c r="C213" s="37"/>
      <c r="D213" s="42" t="s">
        <v>30</v>
      </c>
      <c r="E213" s="43" t="s">
        <v>132</v>
      </c>
      <c r="F213" s="44">
        <v>45</v>
      </c>
      <c r="G213" s="14">
        <v>4.95</v>
      </c>
      <c r="H213" s="14">
        <v>6.56</v>
      </c>
      <c r="I213" s="14">
        <v>14.14</v>
      </c>
      <c r="J213" s="14">
        <v>137.10399999999998</v>
      </c>
      <c r="K213" s="46" t="s">
        <v>134</v>
      </c>
      <c r="L213" s="86"/>
    </row>
    <row r="214" spans="1:12" s="105" customFormat="1" ht="15.75" customHeight="1" x14ac:dyDescent="0.25">
      <c r="A214" s="106"/>
      <c r="B214" s="107"/>
      <c r="C214" s="37"/>
      <c r="D214" s="42" t="s">
        <v>30</v>
      </c>
      <c r="E214" s="13" t="s">
        <v>41</v>
      </c>
      <c r="F214" s="22">
        <v>30</v>
      </c>
      <c r="G214" s="14">
        <v>2.0099999999999998</v>
      </c>
      <c r="H214" s="14">
        <v>0.21</v>
      </c>
      <c r="I214" s="14">
        <v>15.06</v>
      </c>
      <c r="J214" s="14">
        <v>63.162959999999991</v>
      </c>
      <c r="K214" s="87" t="s">
        <v>44</v>
      </c>
      <c r="L214" s="25"/>
    </row>
    <row r="215" spans="1:12" s="105" customFormat="1" ht="15" x14ac:dyDescent="0.25">
      <c r="A215" s="106"/>
      <c r="B215" s="107"/>
      <c r="C215" s="37"/>
      <c r="D215" s="42" t="s">
        <v>23</v>
      </c>
      <c r="E215" s="15" t="s">
        <v>103</v>
      </c>
      <c r="F215" s="55">
        <v>230</v>
      </c>
      <c r="G215" s="16">
        <v>3.45</v>
      </c>
      <c r="H215" s="16">
        <v>1.1499999999999999</v>
      </c>
      <c r="I215" s="16">
        <v>52.21</v>
      </c>
      <c r="J215" s="16">
        <v>219.64999999999998</v>
      </c>
      <c r="K215" s="41" t="s">
        <v>44</v>
      </c>
      <c r="L215" s="63"/>
    </row>
    <row r="216" spans="1:12" s="105" customFormat="1" ht="15" x14ac:dyDescent="0.25">
      <c r="A216" s="106"/>
      <c r="B216" s="107"/>
      <c r="C216" s="37"/>
      <c r="D216" s="47"/>
      <c r="E216" s="116"/>
      <c r="F216" s="141"/>
      <c r="G216" s="152"/>
      <c r="H216" s="118"/>
      <c r="I216" s="118"/>
      <c r="J216" s="118"/>
      <c r="K216" s="119"/>
      <c r="L216" s="144"/>
    </row>
    <row r="217" spans="1:12" s="105" customFormat="1" ht="15" x14ac:dyDescent="0.25">
      <c r="A217" s="121"/>
      <c r="B217" s="122"/>
      <c r="C217" s="48"/>
      <c r="D217" s="17" t="s">
        <v>32</v>
      </c>
      <c r="E217" s="123"/>
      <c r="F217" s="124">
        <f>SUM(F211:F216)</f>
        <v>725</v>
      </c>
      <c r="G217" s="90">
        <f>SUM(G211:G216)</f>
        <v>19.679999999999996</v>
      </c>
      <c r="H217" s="90">
        <f>SUM(H211:H216)</f>
        <v>18.809999999999999</v>
      </c>
      <c r="I217" s="149">
        <f>SUM(I211:I216)</f>
        <v>123.61000000000001</v>
      </c>
      <c r="J217" s="149">
        <f>SUM(J211:J216)</f>
        <v>717.56391189999999</v>
      </c>
      <c r="K217" s="92"/>
      <c r="L217" s="93">
        <f>SUM(L211:L216)</f>
        <v>102.02</v>
      </c>
    </row>
    <row r="218" spans="1:12" s="105" customFormat="1" ht="30" x14ac:dyDescent="0.25">
      <c r="A218" s="125">
        <f>A211</f>
        <v>3</v>
      </c>
      <c r="B218" s="126">
        <v>3</v>
      </c>
      <c r="C218" s="49" t="s">
        <v>24</v>
      </c>
      <c r="D218" s="42" t="s">
        <v>25</v>
      </c>
      <c r="E218" s="50" t="s">
        <v>156</v>
      </c>
      <c r="F218" s="22">
        <v>110</v>
      </c>
      <c r="G218" s="14">
        <v>1.67</v>
      </c>
      <c r="H218" s="14">
        <v>6.74</v>
      </c>
      <c r="I218" s="14">
        <v>13.03</v>
      </c>
      <c r="J218" s="14">
        <v>116.85325421</v>
      </c>
      <c r="K218" s="88" t="str">
        <f>"47/1"</f>
        <v>47/1</v>
      </c>
      <c r="L218" s="24">
        <v>199.01</v>
      </c>
    </row>
    <row r="219" spans="1:12" s="105" customFormat="1" ht="30" x14ac:dyDescent="0.25">
      <c r="A219" s="106"/>
      <c r="B219" s="107"/>
      <c r="C219" s="37"/>
      <c r="D219" s="42" t="s">
        <v>26</v>
      </c>
      <c r="E219" s="39" t="s">
        <v>157</v>
      </c>
      <c r="F219" s="40">
        <v>300</v>
      </c>
      <c r="G219" s="14">
        <v>8.66</v>
      </c>
      <c r="H219" s="14">
        <v>6.36</v>
      </c>
      <c r="I219" s="14">
        <v>26.26</v>
      </c>
      <c r="J219" s="14">
        <v>194.69</v>
      </c>
      <c r="K219" s="56" t="s">
        <v>158</v>
      </c>
      <c r="L219" s="25"/>
    </row>
    <row r="220" spans="1:12" s="105" customFormat="1" ht="15" x14ac:dyDescent="0.25">
      <c r="A220" s="106"/>
      <c r="B220" s="107"/>
      <c r="C220" s="37"/>
      <c r="D220" s="42" t="s">
        <v>27</v>
      </c>
      <c r="E220" s="39" t="s">
        <v>159</v>
      </c>
      <c r="F220" s="44">
        <v>110</v>
      </c>
      <c r="G220" s="14">
        <v>15.93</v>
      </c>
      <c r="H220" s="14">
        <v>12.94</v>
      </c>
      <c r="I220" s="14">
        <v>9.1</v>
      </c>
      <c r="J220" s="14">
        <v>217.03160050000002</v>
      </c>
      <c r="K220" s="56" t="s">
        <v>160</v>
      </c>
      <c r="L220" s="25"/>
    </row>
    <row r="221" spans="1:12" s="105" customFormat="1" ht="15" x14ac:dyDescent="0.25">
      <c r="A221" s="106"/>
      <c r="B221" s="107"/>
      <c r="C221" s="37"/>
      <c r="D221" s="42" t="s">
        <v>28</v>
      </c>
      <c r="E221" s="65" t="s">
        <v>74</v>
      </c>
      <c r="F221" s="66">
        <v>200</v>
      </c>
      <c r="G221" s="14">
        <v>4.66</v>
      </c>
      <c r="H221" s="14">
        <v>3.8</v>
      </c>
      <c r="I221" s="14">
        <v>23.14</v>
      </c>
      <c r="J221" s="14">
        <v>134.82111866666685</v>
      </c>
      <c r="K221" s="56" t="s">
        <v>76</v>
      </c>
      <c r="L221" s="25"/>
    </row>
    <row r="222" spans="1:12" s="105" customFormat="1" ht="15" x14ac:dyDescent="0.25">
      <c r="A222" s="106"/>
      <c r="B222" s="107"/>
      <c r="C222" s="37"/>
      <c r="D222" s="42" t="s">
        <v>29</v>
      </c>
      <c r="E222" s="13" t="s">
        <v>90</v>
      </c>
      <c r="F222" s="22">
        <v>200</v>
      </c>
      <c r="G222" s="14">
        <v>1</v>
      </c>
      <c r="H222" s="14">
        <v>0.2</v>
      </c>
      <c r="I222" s="14">
        <v>20.6</v>
      </c>
      <c r="J222" s="14">
        <v>86.47999999999999</v>
      </c>
      <c r="K222" s="30" t="str">
        <f>"пром."</f>
        <v>пром.</v>
      </c>
      <c r="L222" s="25"/>
    </row>
    <row r="223" spans="1:12" s="105" customFormat="1" ht="15" x14ac:dyDescent="0.25">
      <c r="A223" s="106"/>
      <c r="B223" s="107"/>
      <c r="C223" s="37"/>
      <c r="D223" s="42" t="s">
        <v>30</v>
      </c>
      <c r="E223" s="13" t="s">
        <v>41</v>
      </c>
      <c r="F223" s="22">
        <v>60</v>
      </c>
      <c r="G223" s="14">
        <v>4.0199999999999996</v>
      </c>
      <c r="H223" s="14">
        <v>0.42</v>
      </c>
      <c r="I223" s="14">
        <v>30.12</v>
      </c>
      <c r="J223" s="14">
        <v>126.32591999999998</v>
      </c>
      <c r="K223" s="87" t="s">
        <v>44</v>
      </c>
      <c r="L223" s="25"/>
    </row>
    <row r="224" spans="1:12" s="105" customFormat="1" ht="15" x14ac:dyDescent="0.25">
      <c r="A224" s="106"/>
      <c r="B224" s="107"/>
      <c r="C224" s="37"/>
      <c r="D224" s="42" t="s">
        <v>31</v>
      </c>
      <c r="E224" s="39" t="s">
        <v>42</v>
      </c>
      <c r="F224" s="57">
        <v>72</v>
      </c>
      <c r="G224" s="16">
        <v>4.75</v>
      </c>
      <c r="H224" s="16">
        <v>0.86</v>
      </c>
      <c r="I224" s="16">
        <v>30.02</v>
      </c>
      <c r="J224" s="16">
        <v>139.2336</v>
      </c>
      <c r="K224" s="87" t="s">
        <v>44</v>
      </c>
      <c r="L224" s="25"/>
    </row>
    <row r="225" spans="1:12" s="105" customFormat="1" ht="15" x14ac:dyDescent="0.25">
      <c r="A225" s="106"/>
      <c r="B225" s="107"/>
      <c r="C225" s="37"/>
      <c r="D225" s="47"/>
      <c r="E225" s="116"/>
      <c r="F225" s="117"/>
      <c r="G225" s="118"/>
      <c r="H225" s="118"/>
      <c r="I225" s="118"/>
      <c r="J225" s="118"/>
      <c r="K225" s="119"/>
      <c r="L225" s="120"/>
    </row>
    <row r="226" spans="1:12" s="105" customFormat="1" ht="15" x14ac:dyDescent="0.25">
      <c r="A226" s="106"/>
      <c r="B226" s="107"/>
      <c r="C226" s="37"/>
      <c r="D226" s="47"/>
      <c r="E226" s="116"/>
      <c r="F226" s="117"/>
      <c r="G226" s="118"/>
      <c r="H226" s="118"/>
      <c r="I226" s="118"/>
      <c r="J226" s="118"/>
      <c r="K226" s="119"/>
      <c r="L226" s="120"/>
    </row>
    <row r="227" spans="1:12" s="105" customFormat="1" ht="15" x14ac:dyDescent="0.25">
      <c r="A227" s="121"/>
      <c r="B227" s="122"/>
      <c r="C227" s="48"/>
      <c r="D227" s="17" t="s">
        <v>32</v>
      </c>
      <c r="E227" s="123"/>
      <c r="F227" s="90">
        <f>SUM(F218:F226)</f>
        <v>1052</v>
      </c>
      <c r="G227" s="90">
        <f>SUM(G218:G226)</f>
        <v>40.69</v>
      </c>
      <c r="H227" s="90">
        <f>SUM(H218:H226)</f>
        <v>31.32</v>
      </c>
      <c r="I227" s="90">
        <f>SUM(I218:I226)</f>
        <v>152.27000000000001</v>
      </c>
      <c r="J227" s="90">
        <f>SUM(J218:J226)</f>
        <v>1015.4354933766668</v>
      </c>
      <c r="K227" s="92"/>
      <c r="L227" s="93">
        <f>SUM(L218:L226)</f>
        <v>199.01</v>
      </c>
    </row>
    <row r="228" spans="1:12" s="105" customFormat="1" ht="15.75" thickBot="1" x14ac:dyDescent="0.3">
      <c r="A228" s="127">
        <f>A211</f>
        <v>3</v>
      </c>
      <c r="B228" s="128">
        <f>B211</f>
        <v>3</v>
      </c>
      <c r="C228" s="166" t="s">
        <v>4</v>
      </c>
      <c r="D228" s="167"/>
      <c r="E228" s="129"/>
      <c r="F228" s="139">
        <f>F217+F227</f>
        <v>1777</v>
      </c>
      <c r="G228" s="130">
        <f>G217+G227</f>
        <v>60.36999999999999</v>
      </c>
      <c r="H228" s="130">
        <f>H217+H227</f>
        <v>50.129999999999995</v>
      </c>
      <c r="I228" s="130">
        <f>I217+I227</f>
        <v>275.88</v>
      </c>
      <c r="J228" s="130">
        <f>J217+J227</f>
        <v>1732.9994052766669</v>
      </c>
      <c r="K228" s="131"/>
      <c r="L228" s="132">
        <f>L217+L227</f>
        <v>301.02999999999997</v>
      </c>
    </row>
    <row r="229" spans="1:12" s="105" customFormat="1" ht="15" x14ac:dyDescent="0.25">
      <c r="A229" s="103">
        <v>3</v>
      </c>
      <c r="B229" s="104">
        <v>4</v>
      </c>
      <c r="C229" s="35" t="s">
        <v>20</v>
      </c>
      <c r="D229" s="84" t="s">
        <v>21</v>
      </c>
      <c r="E229" s="72" t="s">
        <v>161</v>
      </c>
      <c r="F229" s="89">
        <v>220</v>
      </c>
      <c r="G229" s="14">
        <v>7.2</v>
      </c>
      <c r="H229" s="14">
        <v>7.26</v>
      </c>
      <c r="I229" s="14">
        <v>35.81</v>
      </c>
      <c r="J229" s="14">
        <v>267.83</v>
      </c>
      <c r="K229" s="67" t="s">
        <v>162</v>
      </c>
      <c r="L229" s="62">
        <v>79.45</v>
      </c>
    </row>
    <row r="230" spans="1:12" s="105" customFormat="1" ht="15" x14ac:dyDescent="0.25">
      <c r="A230" s="106"/>
      <c r="B230" s="107"/>
      <c r="C230" s="37"/>
      <c r="D230" s="42" t="s">
        <v>22</v>
      </c>
      <c r="E230" s="39" t="s">
        <v>83</v>
      </c>
      <c r="F230" s="57">
        <v>200</v>
      </c>
      <c r="G230" s="14">
        <v>2.92</v>
      </c>
      <c r="H230" s="14">
        <v>3.16</v>
      </c>
      <c r="I230" s="14">
        <v>14.44</v>
      </c>
      <c r="J230" s="53">
        <v>95.2</v>
      </c>
      <c r="K230" s="56" t="s">
        <v>82</v>
      </c>
      <c r="L230" s="24"/>
    </row>
    <row r="231" spans="1:12" s="105" customFormat="1" ht="15" x14ac:dyDescent="0.25">
      <c r="A231" s="106"/>
      <c r="B231" s="107"/>
      <c r="C231" s="37"/>
      <c r="D231" s="42" t="s">
        <v>30</v>
      </c>
      <c r="E231" s="39" t="s">
        <v>69</v>
      </c>
      <c r="F231" s="57">
        <v>40</v>
      </c>
      <c r="G231" s="14">
        <v>4.91</v>
      </c>
      <c r="H231" s="14">
        <v>2.93</v>
      </c>
      <c r="I231" s="14">
        <v>14.07</v>
      </c>
      <c r="J231" s="14">
        <v>104.072</v>
      </c>
      <c r="K231" s="56" t="s">
        <v>72</v>
      </c>
      <c r="L231" s="24"/>
    </row>
    <row r="232" spans="1:12" s="105" customFormat="1" ht="15" x14ac:dyDescent="0.25">
      <c r="A232" s="106"/>
      <c r="B232" s="107"/>
      <c r="C232" s="37"/>
      <c r="D232" s="42" t="s">
        <v>30</v>
      </c>
      <c r="E232" s="39" t="s">
        <v>41</v>
      </c>
      <c r="F232" s="57">
        <v>30</v>
      </c>
      <c r="G232" s="14">
        <v>2.0099999999999998</v>
      </c>
      <c r="H232" s="14">
        <v>0.21</v>
      </c>
      <c r="I232" s="14">
        <v>15.06</v>
      </c>
      <c r="J232" s="14">
        <v>63.162959999999991</v>
      </c>
      <c r="K232" s="56" t="s">
        <v>44</v>
      </c>
      <c r="L232" s="24"/>
    </row>
    <row r="233" spans="1:12" s="105" customFormat="1" ht="15" x14ac:dyDescent="0.25">
      <c r="A233" s="106"/>
      <c r="B233" s="107"/>
      <c r="C233" s="37"/>
      <c r="D233" s="42" t="s">
        <v>142</v>
      </c>
      <c r="E233" s="39" t="s">
        <v>94</v>
      </c>
      <c r="F233" s="154">
        <v>180</v>
      </c>
      <c r="G233" s="98">
        <v>0.72</v>
      </c>
      <c r="H233" s="98">
        <v>0.72</v>
      </c>
      <c r="I233" s="99">
        <v>20.88</v>
      </c>
      <c r="J233" s="102">
        <v>87.62</v>
      </c>
      <c r="K233" s="56" t="s">
        <v>44</v>
      </c>
      <c r="L233" s="25"/>
    </row>
    <row r="234" spans="1:12" s="105" customFormat="1" ht="15" x14ac:dyDescent="0.25">
      <c r="A234" s="106"/>
      <c r="B234" s="107"/>
      <c r="C234" s="37"/>
      <c r="D234" s="42"/>
      <c r="E234" s="112"/>
      <c r="F234" s="113"/>
      <c r="G234" s="53"/>
      <c r="H234" s="53"/>
      <c r="I234" s="53"/>
      <c r="J234" s="70"/>
      <c r="K234" s="41"/>
      <c r="L234" s="63"/>
    </row>
    <row r="235" spans="1:12" s="105" customFormat="1" ht="15" x14ac:dyDescent="0.25">
      <c r="A235" s="106"/>
      <c r="B235" s="107"/>
      <c r="C235" s="37"/>
      <c r="D235" s="38"/>
      <c r="E235" s="112"/>
      <c r="F235" s="113"/>
      <c r="G235" s="114"/>
      <c r="H235" s="114"/>
      <c r="I235" s="114"/>
      <c r="J235" s="137"/>
      <c r="K235" s="115"/>
      <c r="L235" s="60"/>
    </row>
    <row r="236" spans="1:12" s="105" customFormat="1" ht="15" x14ac:dyDescent="0.25">
      <c r="A236" s="121"/>
      <c r="B236" s="122"/>
      <c r="C236" s="48"/>
      <c r="D236" s="17" t="s">
        <v>32</v>
      </c>
      <c r="E236" s="123"/>
      <c r="F236" s="90">
        <f>SUM(F229:F235)</f>
        <v>670</v>
      </c>
      <c r="G236" s="90">
        <f>SUM(G229:G235)</f>
        <v>17.759999999999998</v>
      </c>
      <c r="H236" s="90">
        <f>SUM(H229:H235)</f>
        <v>14.280000000000001</v>
      </c>
      <c r="I236" s="90">
        <f>SUM(I229:I235)</f>
        <v>100.25999999999999</v>
      </c>
      <c r="J236" s="91">
        <f>SUM(J229:J235)</f>
        <v>617.88495999999998</v>
      </c>
      <c r="K236" s="92"/>
      <c r="L236" s="93">
        <f>SUM(L229:L235)</f>
        <v>79.45</v>
      </c>
    </row>
    <row r="237" spans="1:12" s="105" customFormat="1" ht="30" x14ac:dyDescent="0.25">
      <c r="A237" s="125">
        <f>A229</f>
        <v>3</v>
      </c>
      <c r="B237" s="126">
        <v>4</v>
      </c>
      <c r="C237" s="49" t="s">
        <v>24</v>
      </c>
      <c r="D237" s="36" t="s">
        <v>25</v>
      </c>
      <c r="E237" s="32" t="s">
        <v>129</v>
      </c>
      <c r="F237" s="34">
        <v>110</v>
      </c>
      <c r="G237" s="14">
        <v>1.68</v>
      </c>
      <c r="H237" s="14">
        <v>6.56</v>
      </c>
      <c r="I237" s="14">
        <v>10.25</v>
      </c>
      <c r="J237" s="14">
        <v>101.96101299999999</v>
      </c>
      <c r="K237" s="33" t="str">
        <f>"6/1"</f>
        <v>6/1</v>
      </c>
      <c r="L237" s="24">
        <v>121.27</v>
      </c>
    </row>
    <row r="238" spans="1:12" s="105" customFormat="1" ht="15" x14ac:dyDescent="0.25">
      <c r="A238" s="106"/>
      <c r="B238" s="107"/>
      <c r="C238" s="37"/>
      <c r="D238" s="42" t="s">
        <v>26</v>
      </c>
      <c r="E238" s="39" t="s">
        <v>164</v>
      </c>
      <c r="F238" s="55">
        <v>275</v>
      </c>
      <c r="G238" s="14">
        <v>2.23</v>
      </c>
      <c r="H238" s="14">
        <v>7.56</v>
      </c>
      <c r="I238" s="14">
        <v>14.29</v>
      </c>
      <c r="J238" s="14">
        <v>130.58756699999998</v>
      </c>
      <c r="K238" s="56" t="s">
        <v>165</v>
      </c>
      <c r="L238" s="25"/>
    </row>
    <row r="239" spans="1:12" s="105" customFormat="1" ht="15" x14ac:dyDescent="0.25">
      <c r="A239" s="106"/>
      <c r="B239" s="107"/>
      <c r="C239" s="37"/>
      <c r="D239" s="42" t="s">
        <v>27</v>
      </c>
      <c r="E239" s="39" t="s">
        <v>163</v>
      </c>
      <c r="F239" s="55">
        <v>275</v>
      </c>
      <c r="G239" s="14">
        <v>28.72</v>
      </c>
      <c r="H239" s="14">
        <v>5.36</v>
      </c>
      <c r="I239" s="14">
        <v>52.7</v>
      </c>
      <c r="J239" s="14">
        <v>372.44410499999998</v>
      </c>
      <c r="K239" s="56" t="s">
        <v>56</v>
      </c>
      <c r="L239" s="25"/>
    </row>
    <row r="240" spans="1:12" s="105" customFormat="1" ht="15" x14ac:dyDescent="0.25">
      <c r="A240" s="106"/>
      <c r="B240" s="107"/>
      <c r="C240" s="37"/>
      <c r="D240" s="42" t="s">
        <v>29</v>
      </c>
      <c r="E240" s="39" t="s">
        <v>47</v>
      </c>
      <c r="F240" s="57">
        <v>200</v>
      </c>
      <c r="G240" s="14">
        <v>0.35</v>
      </c>
      <c r="H240" s="14">
        <v>0</v>
      </c>
      <c r="I240" s="14">
        <v>23.31</v>
      </c>
      <c r="J240" s="14">
        <v>88.911519999999982</v>
      </c>
      <c r="K240" s="56" t="s">
        <v>43</v>
      </c>
      <c r="L240" s="63"/>
    </row>
    <row r="241" spans="1:12" s="105" customFormat="1" ht="15" x14ac:dyDescent="0.25">
      <c r="A241" s="106"/>
      <c r="B241" s="107"/>
      <c r="C241" s="37"/>
      <c r="D241" s="42" t="s">
        <v>30</v>
      </c>
      <c r="E241" s="13" t="s">
        <v>41</v>
      </c>
      <c r="F241" s="22">
        <v>60</v>
      </c>
      <c r="G241" s="14">
        <v>4.0199999999999996</v>
      </c>
      <c r="H241" s="14">
        <v>0.42</v>
      </c>
      <c r="I241" s="14">
        <v>30.12</v>
      </c>
      <c r="J241" s="14">
        <v>126.32591999999998</v>
      </c>
      <c r="K241" s="87" t="s">
        <v>44</v>
      </c>
      <c r="L241" s="24"/>
    </row>
    <row r="242" spans="1:12" s="105" customFormat="1" ht="15" x14ac:dyDescent="0.25">
      <c r="A242" s="106"/>
      <c r="B242" s="107"/>
      <c r="C242" s="37"/>
      <c r="D242" s="42" t="s">
        <v>31</v>
      </c>
      <c r="E242" s="39" t="s">
        <v>42</v>
      </c>
      <c r="F242" s="57">
        <v>72</v>
      </c>
      <c r="G242" s="16">
        <v>4.75</v>
      </c>
      <c r="H242" s="16">
        <v>0.86</v>
      </c>
      <c r="I242" s="16">
        <v>30.02</v>
      </c>
      <c r="J242" s="16">
        <v>139.2336</v>
      </c>
      <c r="K242" s="87" t="s">
        <v>44</v>
      </c>
      <c r="L242" s="25"/>
    </row>
    <row r="243" spans="1:12" s="105" customFormat="1" ht="15" x14ac:dyDescent="0.25">
      <c r="A243" s="106"/>
      <c r="B243" s="107"/>
      <c r="C243" s="37"/>
      <c r="D243" s="47"/>
      <c r="E243" s="116"/>
      <c r="F243" s="117"/>
      <c r="G243" s="118"/>
      <c r="H243" s="118"/>
      <c r="I243" s="118"/>
      <c r="J243" s="153"/>
      <c r="K243" s="119"/>
      <c r="L243" s="120"/>
    </row>
    <row r="244" spans="1:12" s="105" customFormat="1" ht="15" x14ac:dyDescent="0.25">
      <c r="A244" s="106"/>
      <c r="B244" s="107"/>
      <c r="C244" s="37"/>
      <c r="D244" s="47"/>
      <c r="E244" s="116"/>
      <c r="F244" s="117"/>
      <c r="G244" s="118"/>
      <c r="H244" s="118"/>
      <c r="I244" s="118"/>
      <c r="J244" s="153"/>
      <c r="K244" s="119"/>
      <c r="L244" s="120"/>
    </row>
    <row r="245" spans="1:12" s="105" customFormat="1" ht="15" x14ac:dyDescent="0.25">
      <c r="A245" s="121"/>
      <c r="B245" s="122"/>
      <c r="C245" s="48"/>
      <c r="D245" s="17" t="s">
        <v>32</v>
      </c>
      <c r="E245" s="123"/>
      <c r="F245" s="124">
        <f>SUM(F237:F244)</f>
        <v>992</v>
      </c>
      <c r="G245" s="90">
        <f>SUM(G237:G244)</f>
        <v>41.75</v>
      </c>
      <c r="H245" s="90">
        <f>SUM(H237:H244)</f>
        <v>20.76</v>
      </c>
      <c r="I245" s="90">
        <f>SUM(I237:I244)</f>
        <v>160.69000000000003</v>
      </c>
      <c r="J245" s="91">
        <f>SUM(J237:J244)</f>
        <v>959.46372499999995</v>
      </c>
      <c r="K245" s="92"/>
      <c r="L245" s="93">
        <f>SUM(L237:L244)</f>
        <v>121.27</v>
      </c>
    </row>
    <row r="246" spans="1:12" s="105" customFormat="1" ht="15.75" thickBot="1" x14ac:dyDescent="0.3">
      <c r="A246" s="127">
        <f>A229</f>
        <v>3</v>
      </c>
      <c r="B246" s="128">
        <f>B229</f>
        <v>4</v>
      </c>
      <c r="C246" s="166" t="s">
        <v>4</v>
      </c>
      <c r="D246" s="167"/>
      <c r="E246" s="129"/>
      <c r="F246" s="139">
        <f>F236+F245</f>
        <v>1662</v>
      </c>
      <c r="G246" s="130">
        <f>G236+G245</f>
        <v>59.51</v>
      </c>
      <c r="H246" s="130">
        <f>H236+H245</f>
        <v>35.040000000000006</v>
      </c>
      <c r="I246" s="130">
        <f>I236+I245</f>
        <v>260.95000000000005</v>
      </c>
      <c r="J246" s="130">
        <f>J236+J245</f>
        <v>1577.3486849999999</v>
      </c>
      <c r="K246" s="131"/>
      <c r="L246" s="132">
        <f>L236+L245</f>
        <v>200.72</v>
      </c>
    </row>
    <row r="247" spans="1:12" s="105" customFormat="1" ht="15" x14ac:dyDescent="0.25">
      <c r="A247" s="103">
        <v>3</v>
      </c>
      <c r="B247" s="104">
        <v>5</v>
      </c>
      <c r="C247" s="35" t="s">
        <v>20</v>
      </c>
      <c r="D247" s="42" t="s">
        <v>168</v>
      </c>
      <c r="E247" s="13" t="s">
        <v>97</v>
      </c>
      <c r="F247" s="95">
        <v>220</v>
      </c>
      <c r="G247" s="14">
        <v>5.51</v>
      </c>
      <c r="H247" s="14">
        <v>7.69</v>
      </c>
      <c r="I247" s="14">
        <v>35.340000000000003</v>
      </c>
      <c r="J247" s="14">
        <v>231.20650629999997</v>
      </c>
      <c r="K247" s="56" t="s">
        <v>145</v>
      </c>
      <c r="L247" s="63">
        <v>91.83</v>
      </c>
    </row>
    <row r="248" spans="1:12" s="105" customFormat="1" ht="15" x14ac:dyDescent="0.25">
      <c r="A248" s="106"/>
      <c r="B248" s="107"/>
      <c r="C248" s="37"/>
      <c r="D248" s="42" t="s">
        <v>22</v>
      </c>
      <c r="E248" s="39" t="s">
        <v>73</v>
      </c>
      <c r="F248" s="57">
        <v>200</v>
      </c>
      <c r="G248" s="14">
        <v>0.08</v>
      </c>
      <c r="H248" s="14">
        <v>0.02</v>
      </c>
      <c r="I248" s="14">
        <v>9.84</v>
      </c>
      <c r="J248" s="14">
        <v>37.802231999999989</v>
      </c>
      <c r="K248" s="56" t="s">
        <v>39</v>
      </c>
      <c r="L248" s="24"/>
    </row>
    <row r="249" spans="1:12" s="105" customFormat="1" ht="15.75" customHeight="1" x14ac:dyDescent="0.25">
      <c r="A249" s="106"/>
      <c r="B249" s="107"/>
      <c r="C249" s="37"/>
      <c r="D249" s="42" t="s">
        <v>30</v>
      </c>
      <c r="E249" s="43" t="s">
        <v>132</v>
      </c>
      <c r="F249" s="44">
        <v>45</v>
      </c>
      <c r="G249" s="14">
        <v>4.95</v>
      </c>
      <c r="H249" s="14">
        <v>6.56</v>
      </c>
      <c r="I249" s="14">
        <v>14.14</v>
      </c>
      <c r="J249" s="14">
        <v>137.10399999999998</v>
      </c>
      <c r="K249" s="46" t="s">
        <v>134</v>
      </c>
      <c r="L249" s="86"/>
    </row>
    <row r="250" spans="1:12" s="105" customFormat="1" ht="15" x14ac:dyDescent="0.25">
      <c r="A250" s="106"/>
      <c r="B250" s="107"/>
      <c r="C250" s="37"/>
      <c r="D250" s="42" t="s">
        <v>30</v>
      </c>
      <c r="E250" s="39" t="s">
        <v>41</v>
      </c>
      <c r="F250" s="96">
        <v>30</v>
      </c>
      <c r="G250" s="14">
        <v>2.0099999999999998</v>
      </c>
      <c r="H250" s="14">
        <v>0.21</v>
      </c>
      <c r="I250" s="14">
        <v>15.06</v>
      </c>
      <c r="J250" s="14">
        <v>63.162959999999991</v>
      </c>
      <c r="K250" s="97" t="s">
        <v>44</v>
      </c>
      <c r="L250" s="25"/>
    </row>
    <row r="251" spans="1:12" s="105" customFormat="1" ht="15" x14ac:dyDescent="0.25">
      <c r="A251" s="106"/>
      <c r="B251" s="107"/>
      <c r="C251" s="37"/>
      <c r="D251" s="38" t="s">
        <v>166</v>
      </c>
      <c r="E251" s="39" t="s">
        <v>167</v>
      </c>
      <c r="F251" s="154">
        <v>120</v>
      </c>
      <c r="G251" s="16">
        <v>0.88</v>
      </c>
      <c r="H251" s="16">
        <v>0.11</v>
      </c>
      <c r="I251" s="16">
        <v>88.88</v>
      </c>
      <c r="J251" s="16">
        <v>345.22399999999999</v>
      </c>
      <c r="K251" s="56" t="s">
        <v>44</v>
      </c>
      <c r="L251" s="63"/>
    </row>
    <row r="252" spans="1:12" s="105" customFormat="1" ht="15" x14ac:dyDescent="0.25">
      <c r="A252" s="106"/>
      <c r="B252" s="107"/>
      <c r="C252" s="37"/>
      <c r="D252" s="38"/>
      <c r="E252" s="39"/>
      <c r="F252" s="113"/>
      <c r="G252" s="61"/>
      <c r="H252" s="61"/>
      <c r="I252" s="53"/>
      <c r="J252" s="145"/>
      <c r="K252" s="56"/>
      <c r="L252" s="63"/>
    </row>
    <row r="253" spans="1:12" s="105" customFormat="1" ht="15.75" customHeight="1" x14ac:dyDescent="0.25">
      <c r="A253" s="121"/>
      <c r="B253" s="122"/>
      <c r="C253" s="48"/>
      <c r="D253" s="17" t="s">
        <v>32</v>
      </c>
      <c r="E253" s="123"/>
      <c r="F253" s="90">
        <f>SUM(F247:F251)</f>
        <v>615</v>
      </c>
      <c r="G253" s="90">
        <f>SUM(G247:G251)</f>
        <v>13.43</v>
      </c>
      <c r="H253" s="90">
        <f>SUM(H247:H251)</f>
        <v>14.59</v>
      </c>
      <c r="I253" s="90">
        <f>SUM(I247:I251)</f>
        <v>163.26</v>
      </c>
      <c r="J253" s="90">
        <f>SUM(J247:J251)</f>
        <v>814.49969829999986</v>
      </c>
      <c r="K253" s="100"/>
      <c r="L253" s="101">
        <f>SUM(L247:L251)</f>
        <v>91.83</v>
      </c>
    </row>
    <row r="254" spans="1:12" s="105" customFormat="1" ht="15" x14ac:dyDescent="0.25">
      <c r="A254" s="125">
        <f>A247</f>
        <v>3</v>
      </c>
      <c r="B254" s="126">
        <v>5</v>
      </c>
      <c r="C254" s="49" t="s">
        <v>24</v>
      </c>
      <c r="D254" s="42" t="s">
        <v>25</v>
      </c>
      <c r="E254" s="50" t="s">
        <v>115</v>
      </c>
      <c r="F254" s="51">
        <v>110</v>
      </c>
      <c r="G254" s="14">
        <v>1.52</v>
      </c>
      <c r="H254" s="14">
        <v>6.56</v>
      </c>
      <c r="I254" s="14">
        <v>9.92</v>
      </c>
      <c r="J254" s="14">
        <v>98.850560424000008</v>
      </c>
      <c r="K254" s="54" t="s">
        <v>114</v>
      </c>
      <c r="L254" s="62">
        <v>111.46</v>
      </c>
    </row>
    <row r="255" spans="1:12" s="105" customFormat="1" ht="15" x14ac:dyDescent="0.25">
      <c r="A255" s="106"/>
      <c r="B255" s="107"/>
      <c r="C255" s="37"/>
      <c r="D255" s="42" t="s">
        <v>26</v>
      </c>
      <c r="E255" s="39" t="s">
        <v>169</v>
      </c>
      <c r="F255" s="55">
        <v>300</v>
      </c>
      <c r="G255" s="14">
        <v>5.67</v>
      </c>
      <c r="H255" s="14">
        <v>5.7</v>
      </c>
      <c r="I255" s="14">
        <v>28.65</v>
      </c>
      <c r="J255" s="14">
        <v>185.22</v>
      </c>
      <c r="K255" s="56" t="s">
        <v>171</v>
      </c>
      <c r="L255" s="63"/>
    </row>
    <row r="256" spans="1:12" s="105" customFormat="1" ht="15" x14ac:dyDescent="0.25">
      <c r="A256" s="106"/>
      <c r="B256" s="107"/>
      <c r="C256" s="37"/>
      <c r="D256" s="42" t="s">
        <v>27</v>
      </c>
      <c r="E256" s="39" t="s">
        <v>170</v>
      </c>
      <c r="F256" s="57">
        <v>110</v>
      </c>
      <c r="G256" s="14">
        <v>9.68</v>
      </c>
      <c r="H256" s="14">
        <v>3.64</v>
      </c>
      <c r="I256" s="14">
        <v>11.03</v>
      </c>
      <c r="J256" s="14">
        <v>134.65960000000001</v>
      </c>
      <c r="K256" s="56" t="s">
        <v>172</v>
      </c>
      <c r="L256" s="63"/>
    </row>
    <row r="257" spans="1:12" s="105" customFormat="1" ht="15" x14ac:dyDescent="0.25">
      <c r="A257" s="106"/>
      <c r="B257" s="107"/>
      <c r="C257" s="37"/>
      <c r="D257" s="42" t="s">
        <v>28</v>
      </c>
      <c r="E257" s="39" t="s">
        <v>57</v>
      </c>
      <c r="F257" s="76">
        <v>200</v>
      </c>
      <c r="G257" s="14">
        <v>14.02</v>
      </c>
      <c r="H257" s="14">
        <v>15.64</v>
      </c>
      <c r="I257" s="14">
        <v>3.2</v>
      </c>
      <c r="J257" s="14">
        <v>210.14272995833312</v>
      </c>
      <c r="K257" s="77" t="s">
        <v>59</v>
      </c>
      <c r="L257" s="63"/>
    </row>
    <row r="258" spans="1:12" s="105" customFormat="1" ht="15" x14ac:dyDescent="0.25">
      <c r="A258" s="106"/>
      <c r="B258" s="107"/>
      <c r="C258" s="37"/>
      <c r="D258" s="42" t="s">
        <v>29</v>
      </c>
      <c r="E258" s="13" t="s">
        <v>58</v>
      </c>
      <c r="F258" s="22">
        <v>200</v>
      </c>
      <c r="G258" s="14">
        <v>0</v>
      </c>
      <c r="H258" s="14">
        <v>0</v>
      </c>
      <c r="I258" s="14">
        <v>18.95</v>
      </c>
      <c r="J258" s="14">
        <v>70.710400000000007</v>
      </c>
      <c r="K258" s="56" t="s">
        <v>44</v>
      </c>
      <c r="L258" s="63"/>
    </row>
    <row r="259" spans="1:12" s="105" customFormat="1" ht="15" x14ac:dyDescent="0.25">
      <c r="A259" s="106"/>
      <c r="B259" s="107"/>
      <c r="C259" s="37"/>
      <c r="D259" s="42" t="s">
        <v>30</v>
      </c>
      <c r="E259" s="13" t="s">
        <v>41</v>
      </c>
      <c r="F259" s="96">
        <v>30</v>
      </c>
      <c r="G259" s="14">
        <v>2.0099999999999998</v>
      </c>
      <c r="H259" s="14">
        <v>0.21</v>
      </c>
      <c r="I259" s="14">
        <v>15.06</v>
      </c>
      <c r="J259" s="14">
        <v>63.162959999999991</v>
      </c>
      <c r="K259" s="56" t="s">
        <v>44</v>
      </c>
      <c r="L259" s="63"/>
    </row>
    <row r="260" spans="1:12" s="105" customFormat="1" ht="15" x14ac:dyDescent="0.25">
      <c r="A260" s="106"/>
      <c r="B260" s="107"/>
      <c r="C260" s="37"/>
      <c r="D260" s="42" t="s">
        <v>31</v>
      </c>
      <c r="E260" s="39" t="s">
        <v>42</v>
      </c>
      <c r="F260" s="57">
        <v>72</v>
      </c>
      <c r="G260" s="16">
        <v>4.75</v>
      </c>
      <c r="H260" s="16">
        <v>0.86</v>
      </c>
      <c r="I260" s="16">
        <v>30.02</v>
      </c>
      <c r="J260" s="16">
        <v>139.2336</v>
      </c>
      <c r="K260" s="56" t="s">
        <v>44</v>
      </c>
      <c r="L260" s="63"/>
    </row>
    <row r="261" spans="1:12" s="105" customFormat="1" ht="15" x14ac:dyDescent="0.25">
      <c r="A261" s="106"/>
      <c r="B261" s="107"/>
      <c r="C261" s="37"/>
      <c r="D261" s="38"/>
      <c r="E261" s="112"/>
      <c r="F261" s="113"/>
      <c r="G261" s="114"/>
      <c r="H261" s="114"/>
      <c r="I261" s="114"/>
      <c r="J261" s="114"/>
      <c r="K261" s="119"/>
      <c r="L261" s="120"/>
    </row>
    <row r="262" spans="1:12" s="105" customFormat="1" ht="15" x14ac:dyDescent="0.25">
      <c r="A262" s="106"/>
      <c r="B262" s="107"/>
      <c r="C262" s="37"/>
      <c r="D262" s="47"/>
      <c r="E262" s="116"/>
      <c r="F262" s="117"/>
      <c r="G262" s="118"/>
      <c r="H262" s="118"/>
      <c r="I262" s="118"/>
      <c r="J262" s="118"/>
      <c r="K262" s="119"/>
      <c r="L262" s="120"/>
    </row>
    <row r="263" spans="1:12" s="105" customFormat="1" ht="15" x14ac:dyDescent="0.25">
      <c r="A263" s="121"/>
      <c r="B263" s="122"/>
      <c r="C263" s="48"/>
      <c r="D263" s="17" t="s">
        <v>32</v>
      </c>
      <c r="E263" s="123"/>
      <c r="F263" s="124">
        <f>SUM(F254:F262)</f>
        <v>1022</v>
      </c>
      <c r="G263" s="90">
        <f>SUM(G254:G262)</f>
        <v>37.65</v>
      </c>
      <c r="H263" s="90">
        <f>SUM(H254:H262)</f>
        <v>32.61</v>
      </c>
      <c r="I263" s="90">
        <f>SUM(I254:I262)</f>
        <v>116.83</v>
      </c>
      <c r="J263" s="90">
        <f>SUM(J254:J262)</f>
        <v>901.97985038233321</v>
      </c>
      <c r="K263" s="100"/>
      <c r="L263" s="93">
        <f>SUM(L254:L262)</f>
        <v>111.46</v>
      </c>
    </row>
    <row r="264" spans="1:12" s="105" customFormat="1" ht="15.75" thickBot="1" x14ac:dyDescent="0.3">
      <c r="A264" s="127">
        <f>A247</f>
        <v>3</v>
      </c>
      <c r="B264" s="128">
        <f>B247</f>
        <v>5</v>
      </c>
      <c r="C264" s="166" t="s">
        <v>4</v>
      </c>
      <c r="D264" s="167"/>
      <c r="E264" s="129"/>
      <c r="F264" s="139">
        <f>F253+F263</f>
        <v>1637</v>
      </c>
      <c r="G264" s="130">
        <f>G253+G263</f>
        <v>51.08</v>
      </c>
      <c r="H264" s="130">
        <f>H253+H263</f>
        <v>47.2</v>
      </c>
      <c r="I264" s="130">
        <f>I253+I263</f>
        <v>280.08999999999997</v>
      </c>
      <c r="J264" s="130">
        <f>J253+J263</f>
        <v>1716.4795486823332</v>
      </c>
      <c r="K264" s="131"/>
      <c r="L264" s="132">
        <f>L253+L263</f>
        <v>203.29</v>
      </c>
    </row>
    <row r="265" spans="1:12" s="105" customFormat="1" ht="13.5" customHeight="1" thickBot="1" x14ac:dyDescent="0.3">
      <c r="A265" s="156"/>
      <c r="B265" s="157"/>
      <c r="C265" s="168" t="s">
        <v>5</v>
      </c>
      <c r="D265" s="169"/>
      <c r="E265" s="170"/>
      <c r="F265" s="158">
        <f>F25+F42+F61+F80+F99+F118+F136+F154+F173+F192+F210+F228+F246+F264</f>
        <v>23848</v>
      </c>
      <c r="G265" s="158">
        <f>G25+G42+G61+G80+G99+G118+G136+G154+G173+G192+G210+G228+G246+G264</f>
        <v>902.48</v>
      </c>
      <c r="H265" s="158">
        <f>H25+H42+H61+H80+H99+H118+H136+H154+H173+H192+H210+H228+H246+H264</f>
        <v>708.70999999999992</v>
      </c>
      <c r="I265" s="158">
        <f>I25+I42+I61+I80+I99+I118+I136+I154+I173+I192+I210+I228+I246+I264</f>
        <v>3758.6900000000005</v>
      </c>
      <c r="J265" s="158">
        <f>J25+J42+J61+J80+J99+J118+J136+J154+J173+J192+J210+J228+J246+J264</f>
        <v>24752.26135044697</v>
      </c>
      <c r="K265" s="158"/>
      <c r="L265" s="158">
        <f>L25+L42+L61+L80+L99+L118+L136+L154+L173+L192+L210+L228+L246+L264</f>
        <v>3613.73</v>
      </c>
    </row>
  </sheetData>
  <mergeCells count="18">
    <mergeCell ref="C1:E1"/>
    <mergeCell ref="H1:K1"/>
    <mergeCell ref="H2:K2"/>
    <mergeCell ref="C42:D42"/>
    <mergeCell ref="C61:D61"/>
    <mergeCell ref="C25:D25"/>
    <mergeCell ref="C80:D80"/>
    <mergeCell ref="C99:D99"/>
    <mergeCell ref="C265:E265"/>
    <mergeCell ref="C192:D192"/>
    <mergeCell ref="C118:D118"/>
    <mergeCell ref="C136:D136"/>
    <mergeCell ref="C154:D154"/>
    <mergeCell ref="C173:D173"/>
    <mergeCell ref="C210:D210"/>
    <mergeCell ref="C228:D228"/>
    <mergeCell ref="C246:D246"/>
    <mergeCell ref="C264:D2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dcterms:created xsi:type="dcterms:W3CDTF">2022-05-16T14:23:56Z</dcterms:created>
  <dcterms:modified xsi:type="dcterms:W3CDTF">2026-06-16T08:39:48Z</dcterms:modified>
</cp:coreProperties>
</file>